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155" yWindow="375" windowWidth="7155" windowHeight="4800" activeTab="1"/>
  </bookViews>
  <sheets>
    <sheet name="Crude oil" sheetId="1" r:id="rId1"/>
    <sheet name="Natural Gas" sheetId="2" r:id="rId2"/>
    <sheet name="OVL" sheetId="3" r:id="rId3"/>
    <sheet name="Sheet1" sheetId="4" r:id="rId4"/>
  </sheets>
  <definedNames>
    <definedName name="_xlnm.Print_Area" localSheetId="0">'Crude oil'!$A$1:$I$30</definedName>
    <definedName name="_xlnm.Print_Area" localSheetId="1">'Natural Gas'!$A$1:$K$34</definedName>
    <definedName name="_xlnm.Print_Area" localSheetId="2">OVL!$A$1:$I$27</definedName>
    <definedName name="Z_2EA26FC3_4D2E_489E_9853_C95475EF9FD3_.wvu.PrintArea" localSheetId="0" hidden="1">'Crude oil'!$A$1:$I$30</definedName>
    <definedName name="Z_2EA26FC3_4D2E_489E_9853_C95475EF9FD3_.wvu.PrintArea" localSheetId="1" hidden="1">'Natural Gas'!$A$1:$K$43</definedName>
    <definedName name="Z_2EA26FC3_4D2E_489E_9853_C95475EF9FD3_.wvu.PrintArea" localSheetId="2" hidden="1">OVL!$A$1:$I$27</definedName>
    <definedName name="Z_4A031EB8_2FDE_409B_A92D_FF55DC48BA0A_.wvu.PrintArea" localSheetId="0" hidden="1">'Crude oil'!$A$1:$I$40</definedName>
    <definedName name="Z_4A031EB8_2FDE_409B_A92D_FF55DC48BA0A_.wvu.PrintArea" localSheetId="1" hidden="1">'Natural Gas'!$A$1:$K$43</definedName>
    <definedName name="Z_4A031EB8_2FDE_409B_A92D_FF55DC48BA0A_.wvu.PrintArea" localSheetId="2" hidden="1">OVL!$A$1:$I$31</definedName>
    <definedName name="Z_9B6EB2C0_6206_4744_AC08_588540C1B082_.wvu.PrintArea" localSheetId="0" hidden="1">'Crude oil'!$A$1:$I$40</definedName>
    <definedName name="Z_9B6EB2C0_6206_4744_AC08_588540C1B082_.wvu.PrintArea" localSheetId="1" hidden="1">'Natural Gas'!$A$1:$K$43</definedName>
    <definedName name="Z_9B6EB2C0_6206_4744_AC08_588540C1B082_.wvu.PrintArea" localSheetId="2" hidden="1">OVL!$A$1:$I$31</definedName>
    <definedName name="Z_F9892AAE_ED64_4C75_8C85_75393491D9A6_.wvu.PrintArea" localSheetId="0" hidden="1">'Crude oil'!$A$1:$I$40</definedName>
    <definedName name="Z_F9892AAE_ED64_4C75_8C85_75393491D9A6_.wvu.PrintArea" localSheetId="1" hidden="1">'Natural Gas'!$A$1:$K$43</definedName>
    <definedName name="Z_F9892AAE_ED64_4C75_8C85_75393491D9A6_.wvu.PrintArea" localSheetId="2" hidden="1">OVL!$A$1:$I$31</definedName>
    <definedName name="Z_F9892AAE_ED64_4C75_8C85_75393491D9A6_.wvu.Rows" localSheetId="1" hidden="1">'Natural Gas'!$3:$3</definedName>
  </definedNames>
  <calcPr calcId="144525"/>
  <customWorkbookViews>
    <customWorkbookView name="hp - Personal View" guid="{9B6EB2C0-6206-4744-AC08-588540C1B082}" mergeInterval="0" personalView="1" maximized="1" windowWidth="1315" windowHeight="526" activeSheetId="2"/>
    <customWorkbookView name="Gyanendra - Personal View" guid="{F9892AAE-ED64-4C75-8C85-75393491D9A6}" mergeInterval="0" personalView="1" maximized="1" windowWidth="1362" windowHeight="517" activeSheetId="1"/>
    <customWorkbookView name="DPS - Personal View" guid="{4A031EB8-2FDE-409B-A92D-FF55DC48BA0A}" mergeInterval="0" personalView="1" maximized="1" xWindow="1" yWindow="1" windowWidth="1280" windowHeight="804" activeSheetId="1"/>
    <customWorkbookView name="Assistant Director - Personal View" guid="{2EA26FC3-4D2E-489E-9853-C95475EF9FD3}" mergeInterval="0" personalView="1" maximized="1" xWindow="1" yWindow="1" windowWidth="1280" windowHeight="794" activeSheetId="1"/>
  </customWorkbookViews>
  <fileRecoveryPr autoRecover="0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C19" i="3" l="1"/>
  <c r="D19" i="3"/>
  <c r="E19" i="3"/>
  <c r="F19" i="3"/>
  <c r="G19" i="3"/>
  <c r="H19" i="3"/>
  <c r="I19" i="3"/>
  <c r="D27" i="3"/>
  <c r="E27" i="3"/>
  <c r="F27" i="3"/>
  <c r="G27" i="3"/>
  <c r="H27" i="3"/>
  <c r="I27" i="3"/>
  <c r="C27" i="3"/>
  <c r="D14" i="1" l="1"/>
  <c r="E14" i="1"/>
  <c r="F14" i="1"/>
  <c r="G14" i="1"/>
  <c r="H14" i="1"/>
  <c r="I14" i="1"/>
  <c r="C14" i="1"/>
  <c r="D15" i="1" l="1"/>
  <c r="C19" i="1"/>
  <c r="D19" i="1"/>
  <c r="E19" i="1"/>
  <c r="F19" i="1"/>
  <c r="G19" i="1"/>
  <c r="H19" i="1"/>
  <c r="I19" i="1"/>
  <c r="D22" i="2" l="1"/>
  <c r="E22" i="2"/>
  <c r="F22" i="2"/>
  <c r="G22" i="2"/>
  <c r="H22" i="2"/>
  <c r="I22" i="2"/>
  <c r="J22" i="2"/>
  <c r="K22" i="2"/>
  <c r="D16" i="2" l="1"/>
  <c r="E16" i="2"/>
  <c r="F16" i="2"/>
  <c r="G16" i="2"/>
  <c r="H16" i="2"/>
  <c r="I16" i="2"/>
  <c r="J16" i="2"/>
  <c r="K16" i="2"/>
  <c r="E23" i="2" l="1"/>
  <c r="I23" i="2"/>
  <c r="C15" i="1" l="1"/>
  <c r="E15" i="1"/>
  <c r="F15" i="1"/>
  <c r="G15" i="1"/>
  <c r="H15" i="1"/>
  <c r="I15" i="1"/>
  <c r="E16" i="1" l="1"/>
  <c r="I16" i="1"/>
  <c r="D28" i="2"/>
  <c r="D31" i="2" s="1"/>
  <c r="D25" i="1"/>
  <c r="D27" i="1" s="1"/>
  <c r="C25" i="1" l="1"/>
  <c r="D12" i="2" l="1"/>
  <c r="E12" i="2"/>
  <c r="F12" i="2"/>
  <c r="G12" i="2"/>
  <c r="H12" i="2"/>
  <c r="I12" i="2"/>
  <c r="J12" i="2"/>
  <c r="K12" i="2"/>
  <c r="D17" i="2" l="1"/>
  <c r="E17" i="2"/>
  <c r="F17" i="2"/>
  <c r="G17" i="2"/>
  <c r="H17" i="2"/>
  <c r="I17" i="2"/>
  <c r="E18" i="2" l="1"/>
  <c r="I18" i="2"/>
  <c r="D29" i="1" l="1"/>
  <c r="E28" i="2"/>
  <c r="F28" i="2"/>
  <c r="G28" i="2"/>
  <c r="H28" i="2"/>
  <c r="I28" i="2"/>
  <c r="J28" i="2"/>
  <c r="K28" i="2"/>
  <c r="C28" i="2"/>
  <c r="E25" i="1"/>
  <c r="F25" i="1"/>
  <c r="G25" i="1"/>
  <c r="H25" i="1"/>
  <c r="I25" i="1"/>
  <c r="I27" i="1" l="1"/>
  <c r="H27" i="1"/>
  <c r="G27" i="1"/>
  <c r="F27" i="1"/>
  <c r="E27" i="1"/>
  <c r="E28" i="1" l="1"/>
  <c r="C22" i="2" l="1"/>
  <c r="C27" i="1" l="1"/>
  <c r="C12" i="2" l="1"/>
  <c r="J17" i="2"/>
  <c r="K17" i="2"/>
  <c r="E20" i="3" l="1"/>
  <c r="I20" i="3"/>
  <c r="I20" i="1" l="1"/>
  <c r="E20" i="1" l="1"/>
  <c r="E31" i="2"/>
  <c r="E32" i="2" s="1"/>
  <c r="F31" i="2"/>
  <c r="G31" i="2"/>
  <c r="H31" i="2"/>
  <c r="J31" i="2"/>
  <c r="K31" i="2"/>
  <c r="C31" i="2"/>
  <c r="K32" i="2" l="1"/>
  <c r="I31" i="2"/>
  <c r="I32" i="2" s="1"/>
  <c r="I28" i="1" l="1"/>
  <c r="C16" i="2" l="1"/>
  <c r="C17" i="2" l="1"/>
  <c r="D33" i="2"/>
  <c r="F33" i="2"/>
  <c r="G33" i="2"/>
  <c r="H33" i="2"/>
  <c r="J33" i="2"/>
  <c r="E33" i="2" l="1"/>
  <c r="E34" i="2" s="1"/>
  <c r="C29" i="1"/>
  <c r="G29" i="1"/>
  <c r="H29" i="1"/>
  <c r="K18" i="2" l="1"/>
  <c r="I33" i="2"/>
  <c r="F29" i="1"/>
  <c r="K33" i="2"/>
  <c r="E29" i="1"/>
  <c r="E30" i="1" s="1"/>
  <c r="I34" i="2" l="1"/>
  <c r="I29" i="1"/>
  <c r="I30" i="1" s="1"/>
  <c r="C33" i="2" l="1"/>
</calcChain>
</file>

<file path=xl/sharedStrings.xml><?xml version="1.0" encoding="utf-8"?>
<sst xmlns="http://schemas.openxmlformats.org/spreadsheetml/2006/main" count="166" uniqueCount="87">
  <si>
    <t>S. No.</t>
  </si>
  <si>
    <t>Month</t>
  </si>
  <si>
    <t>Corres-</t>
  </si>
  <si>
    <t>Preceding</t>
  </si>
  <si>
    <t>under</t>
  </si>
  <si>
    <t>ponding</t>
  </si>
  <si>
    <t>month of</t>
  </si>
  <si>
    <t>review</t>
  </si>
  <si>
    <t>month</t>
  </si>
  <si>
    <t>current</t>
  </si>
  <si>
    <t>*</t>
  </si>
  <si>
    <t>last year</t>
  </si>
  <si>
    <t>year</t>
  </si>
  <si>
    <t>Production of Natural Gas (MMSCM)</t>
  </si>
  <si>
    <t>Flaring of Natural Gas (MMSCM)</t>
  </si>
  <si>
    <t>Natural Gas (in MMSCM)</t>
  </si>
  <si>
    <t>Target for the Week</t>
  </si>
  <si>
    <t>Cumulative production upto the Week</t>
  </si>
  <si>
    <t>Production during Week in current Year</t>
  </si>
  <si>
    <t>During the Week</t>
  </si>
  <si>
    <t>Cumulative  upto the Week</t>
  </si>
  <si>
    <t>Production  in corresponding Week of last Year</t>
  </si>
  <si>
    <t>Production in preceding Week of current Year</t>
  </si>
  <si>
    <t>Production in corresponding Week of last Year</t>
  </si>
  <si>
    <t>Proportionate cumulative Target upto current Week</t>
  </si>
  <si>
    <t>Total Onshore</t>
  </si>
  <si>
    <t>ONGC</t>
  </si>
  <si>
    <t>Western Offshore</t>
  </si>
  <si>
    <t>Eastern Offshore</t>
  </si>
  <si>
    <t>Total Offshore</t>
  </si>
  <si>
    <t>Onshore</t>
  </si>
  <si>
    <t>Western Onshore</t>
  </si>
  <si>
    <t>Offshore</t>
  </si>
  <si>
    <t>Total ONGC</t>
  </si>
  <si>
    <t>OIL</t>
  </si>
  <si>
    <t>Assam &amp; Arunachal Pradesh</t>
  </si>
  <si>
    <t>Total OIL</t>
  </si>
  <si>
    <t>PSC Regime- DGH</t>
  </si>
  <si>
    <t>Total PSC Regime</t>
  </si>
  <si>
    <t>Total Crude Oil Production</t>
  </si>
  <si>
    <t>Sub-Total Offshore</t>
  </si>
  <si>
    <t>Sub-Total OnShore</t>
  </si>
  <si>
    <t>Rajasthan</t>
  </si>
  <si>
    <t>Total Gas Production</t>
  </si>
  <si>
    <t>% achiev. To Target</t>
  </si>
  <si>
    <t>% Achiev. To Target</t>
  </si>
  <si>
    <t>Production of Crude Oil (in TMT)</t>
  </si>
  <si>
    <t>Area/state/Field/Blcok of  the Company</t>
  </si>
  <si>
    <t>CBM</t>
  </si>
  <si>
    <t>Area/State/Field/Block of ………..Company</t>
  </si>
  <si>
    <t>Sakhalin-1</t>
  </si>
  <si>
    <t>IEC, Russia</t>
  </si>
  <si>
    <t>B-6.1, Vietnam</t>
  </si>
  <si>
    <t>GNPOC, Sudan</t>
  </si>
  <si>
    <t>MECL, Colombia</t>
  </si>
  <si>
    <t>BC-10, Brazil</t>
  </si>
  <si>
    <t>Sancristobal, Venezuela</t>
  </si>
  <si>
    <t>Carabobo, Venezuela</t>
  </si>
  <si>
    <t>ACG, Azerbaijan</t>
  </si>
  <si>
    <t xml:space="preserve">Crude oil </t>
  </si>
  <si>
    <t>A1 &amp; A3, Myanmar</t>
  </si>
  <si>
    <t>Crude oil ('000 MT)</t>
  </si>
  <si>
    <t>Gujarat Offshore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</si>
  <si>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</si>
  <si>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</si>
  <si>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</si>
  <si>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</si>
  <si>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</si>
  <si>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</si>
  <si>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</si>
  <si>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</si>
  <si>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</si>
  <si>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</si>
  <si>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</si>
  <si>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GRAND TOTAL GAS</t>
  </si>
  <si>
    <t>Assam,Rajahmundry &amp; Karaikal</t>
  </si>
  <si>
    <t>Assam, Tripura, Rajhmundry &amp; Karaikal</t>
  </si>
  <si>
    <t>GPOC, S. Sudan</t>
  </si>
  <si>
    <t>SPOC, S. Sudan</t>
  </si>
  <si>
    <t>IEC/BC-10/Sancristobal/ MECL/Carabobo/ACG, Azerbaijan</t>
  </si>
  <si>
    <t>Target for the Year 2016-17</t>
  </si>
  <si>
    <t>Vankor</t>
  </si>
  <si>
    <t>-</t>
  </si>
  <si>
    <t>GRAND TOTAL OIL</t>
  </si>
  <si>
    <t>Summary of the Production of  OVL during Week  13.01.2017  to 19.01.2017  under Review</t>
  </si>
  <si>
    <t>Summary of the Production of  Natural Gas during Week 13.01.2017  to  19.01.2017   under Review</t>
  </si>
  <si>
    <t>Summary of the Production of  Crude oil during Week 13.01.2017  to 19.01.2017  under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</si>
</sst>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;[Black]\(#\)\,##0"/>
    <numFmt numFmtId="166" formatCode="#,##0.000"/>
  </numFmts>
  <fonts count="1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2"/>
      <color theme="1"/>
      <name val="Tahoma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i/>
      <sz val="12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58">
    <xf numFmtId="0" fontId="0" fillId="0" borderId="0" xfId="0"/>
    <xf numFmtId="0" fontId="2" fillId="0" borderId="0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/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wrapText="1"/>
    </xf>
    <xf numFmtId="0" fontId="3" fillId="0" borderId="1" xfId="0" applyNumberFormat="1" applyFont="1" applyBorder="1" applyAlignment="1"/>
    <xf numFmtId="1" fontId="4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/>
    <xf numFmtId="0" fontId="5" fillId="0" borderId="1" xfId="0" applyFont="1" applyBorder="1" applyAlignment="1"/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justify" wrapText="1"/>
    </xf>
    <xf numFmtId="2" fontId="2" fillId="2" borderId="1" xfId="0" applyNumberFormat="1" applyFont="1" applyFill="1" applyBorder="1" applyAlignment="1">
      <alignment horizontal="right" wrapText="1"/>
    </xf>
    <xf numFmtId="2" fontId="4" fillId="2" borderId="1" xfId="0" applyNumberFormat="1" applyFont="1" applyFill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2" fillId="0" borderId="0" xfId="0" applyFont="1"/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2" fillId="2" borderId="0" xfId="0" applyFont="1" applyFill="1"/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 wrapText="1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left"/>
    </xf>
    <xf numFmtId="2" fontId="2" fillId="0" borderId="0" xfId="0" applyNumberFormat="1" applyFont="1" applyAlignment="1">
      <alignment wrapText="1"/>
    </xf>
    <xf numFmtId="0" fontId="6" fillId="0" borderId="0" xfId="0" quotePrefix="1" applyFont="1" applyAlignment="1">
      <alignment horizontal="left" indent="1"/>
    </xf>
    <xf numFmtId="0" fontId="3" fillId="0" borderId="0" xfId="0" applyFont="1" applyBorder="1" applyAlignment="1"/>
    <xf numFmtId="0" fontId="5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/>
    </xf>
    <xf numFmtId="164" fontId="2" fillId="2" borderId="4" xfId="0" applyNumberFormat="1" applyFont="1" applyFill="1" applyBorder="1" applyAlignment="1">
      <alignment horizontal="right"/>
    </xf>
    <xf numFmtId="164" fontId="2" fillId="2" borderId="5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/>
    <xf numFmtId="0" fontId="6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2" borderId="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2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wrapText="1"/>
    </xf>
    <xf numFmtId="0" fontId="3" fillId="0" borderId="0" xfId="0" applyNumberFormat="1" applyFont="1" applyBorder="1"/>
    <xf numFmtId="165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right" wrapText="1"/>
    </xf>
    <xf numFmtId="2" fontId="4" fillId="0" borderId="1" xfId="0" applyNumberFormat="1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 applyAlignment="1"/>
    <xf numFmtId="2" fontId="2" fillId="2" borderId="1" xfId="0" applyNumberFormat="1" applyFont="1" applyFill="1" applyBorder="1" applyAlignment="1">
      <alignment horizontal="justify" wrapText="1"/>
    </xf>
    <xf numFmtId="2" fontId="2" fillId="0" borderId="1" xfId="0" applyNumberFormat="1" applyFont="1" applyBorder="1" applyAlignment="1">
      <alignment horizontal="justify" wrapText="1"/>
    </xf>
    <xf numFmtId="2" fontId="3" fillId="0" borderId="1" xfId="0" applyNumberFormat="1" applyFont="1" applyBorder="1" applyAlignment="1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" fillId="0" borderId="0" xfId="0" applyNumberFormat="1" applyFont="1" applyFill="1" applyBorder="1"/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/>
    <xf numFmtId="0" fontId="7" fillId="0" borderId="0" xfId="0" applyFont="1" applyBorder="1" applyAlignment="1">
      <alignment wrapText="1"/>
    </xf>
    <xf numFmtId="164" fontId="7" fillId="0" borderId="0" xfId="0" applyNumberFormat="1" applyFont="1" applyAlignment="1">
      <alignment wrapText="1"/>
    </xf>
    <xf numFmtId="3" fontId="8" fillId="0" borderId="0" xfId="0" applyNumberFormat="1" applyFont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top" wrapText="1"/>
    </xf>
    <xf numFmtId="1" fontId="2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0" fontId="6" fillId="0" borderId="0" xfId="0" applyFont="1" applyBorder="1"/>
    <xf numFmtId="0" fontId="6" fillId="2" borderId="0" xfId="0" applyFont="1" applyFill="1" applyBorder="1"/>
    <xf numFmtId="0" fontId="2" fillId="2" borderId="0" xfId="0" applyFont="1" applyFill="1" applyBorder="1"/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horizontal="left"/>
    </xf>
    <xf numFmtId="0" fontId="6" fillId="0" borderId="0" xfId="0" quotePrefix="1" applyFont="1" applyBorder="1"/>
    <xf numFmtId="0" fontId="7" fillId="0" borderId="0" xfId="0" applyFont="1"/>
    <xf numFmtId="0" fontId="11" fillId="0" borderId="0" xfId="0" applyFont="1"/>
    <xf numFmtId="2" fontId="4" fillId="2" borderId="1" xfId="0" applyNumberFormat="1" applyFont="1" applyFill="1" applyBorder="1" applyAlignment="1"/>
    <xf numFmtId="0" fontId="2" fillId="6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left"/>
    </xf>
    <xf numFmtId="164" fontId="3" fillId="7" borderId="13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right"/>
    </xf>
    <xf numFmtId="2" fontId="13" fillId="0" borderId="14" xfId="0" applyNumberFormat="1" applyFont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vertical="center" wrapText="1"/>
    </xf>
    <xf numFmtId="2" fontId="13" fillId="0" borderId="1" xfId="0" applyNumberFormat="1" applyFont="1" applyBorder="1"/>
    <xf numFmtId="2" fontId="2" fillId="2" borderId="1" xfId="0" applyNumberFormat="1" applyFont="1" applyFill="1" applyBorder="1" applyAlignment="1"/>
    <xf numFmtId="2" fontId="2" fillId="0" borderId="1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8" xfId="0" applyNumberFormat="1" applyFont="1" applyFill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2" fontId="2" fillId="0" borderId="8" xfId="0" applyNumberFormat="1" applyFont="1" applyBorder="1" applyAlignment="1">
      <alignment horizontal="right" wrapText="1"/>
    </xf>
    <xf numFmtId="2" fontId="2" fillId="0" borderId="8" xfId="0" applyNumberFormat="1" applyFont="1" applyBorder="1" applyAlignment="1">
      <alignment horizontal="right"/>
    </xf>
    <xf numFmtId="2" fontId="2" fillId="0" borderId="8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/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justify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justify" wrapText="1"/>
    </xf>
    <xf numFmtId="0" fontId="15" fillId="0" borderId="0" xfId="0" applyFont="1" applyBorder="1" applyAlignment="1">
      <alignment horizontal="left" vertical="center" wrapText="1"/>
    </xf>
    <xf numFmtId="164" fontId="16" fillId="2" borderId="7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6" fillId="0" borderId="0" xfId="0" quotePrefix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left" vertical="top" wrapText="1"/>
    </xf>
    <xf numFmtId="0" fontId="3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zoomScaleSheetLayoutView="80" workbookViewId="0">
      <pane xSplit="2" ySplit="5" topLeftCell="C17" activePane="bottomRight" state="frozen"/>
      <selection activeCell="C4" sqref="C4:K4"/>
      <selection pane="topRight" activeCell="C4" sqref="C4:K4"/>
      <selection pane="bottomLeft" activeCell="C4" sqref="C4:K4"/>
      <selection pane="bottomRight" activeCell="M26" sqref="M26"/>
    </sheetView>
  </sheetViews>
  <sheetFormatPr defaultColWidth="9.140625" defaultRowHeight="12.75" x14ac:dyDescent="0.2"/>
  <cols>
    <col min="1" max="1" width="6.5703125" style="26" customWidth="1"/>
    <col min="2" max="2" width="29.42578125" style="26" customWidth="1"/>
    <col min="3" max="3" width="9.7109375" style="30" customWidth="1"/>
    <col min="4" max="5" width="15.7109375" style="26" customWidth="1"/>
    <col min="6" max="6" width="9.7109375" style="26" customWidth="1"/>
    <col min="7" max="9" width="15.7109375" style="26" customWidth="1"/>
    <col min="10" max="10" width="8" style="26" customWidth="1"/>
    <col min="11" max="11" width="10.140625" style="32" customWidth="1"/>
    <col min="12" max="12" width="11" style="32" customWidth="1"/>
    <col min="13" max="24" width="14.140625" style="26" customWidth="1"/>
    <col min="25" max="16384" width="9.140625" style="26"/>
  </cols>
  <sheetData>
    <row r="1" spans="1:28" ht="18" customHeight="1" x14ac:dyDescent="0.25">
      <c r="A1" s="147" t="s">
        <v>86</v>
      </c>
      <c r="B1" s="147"/>
      <c r="C1" s="147"/>
      <c r="D1" s="147"/>
      <c r="E1" s="147"/>
      <c r="F1" s="147"/>
      <c r="G1" s="147"/>
      <c r="H1" s="147"/>
      <c r="I1" s="147"/>
      <c r="J1" s="74"/>
      <c r="K1" s="25"/>
      <c r="L1" s="25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8" ht="20.100000000000001" customHeight="1" x14ac:dyDescent="0.2">
      <c r="A2" s="31"/>
      <c r="B2" s="29"/>
      <c r="C2" s="44"/>
      <c r="D2" s="31"/>
      <c r="E2" s="31"/>
      <c r="F2" s="31"/>
      <c r="G2" s="31"/>
      <c r="H2" s="31"/>
      <c r="I2" s="31"/>
      <c r="J2" s="31"/>
      <c r="K2" s="28"/>
      <c r="L2" s="28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8" ht="24.75" customHeight="1" x14ac:dyDescent="0.2">
      <c r="A3" s="152" t="s">
        <v>0</v>
      </c>
      <c r="B3" s="152" t="s">
        <v>49</v>
      </c>
      <c r="C3" s="151" t="s">
        <v>46</v>
      </c>
      <c r="D3" s="151"/>
      <c r="E3" s="151"/>
      <c r="F3" s="151"/>
      <c r="G3" s="151"/>
      <c r="H3" s="151"/>
      <c r="I3" s="151"/>
      <c r="J3" s="51"/>
    </row>
    <row r="4" spans="1:28" ht="51.75" customHeight="1" x14ac:dyDescent="0.2">
      <c r="A4" s="152"/>
      <c r="B4" s="152"/>
      <c r="C4" s="84" t="s">
        <v>80</v>
      </c>
      <c r="D4" s="73" t="s">
        <v>24</v>
      </c>
      <c r="E4" s="73" t="s">
        <v>17</v>
      </c>
      <c r="F4" s="73" t="s">
        <v>16</v>
      </c>
      <c r="G4" s="73" t="s">
        <v>23</v>
      </c>
      <c r="H4" s="73" t="s">
        <v>22</v>
      </c>
      <c r="I4" s="73" t="s">
        <v>18</v>
      </c>
      <c r="J4" s="34"/>
    </row>
    <row r="5" spans="1:28" ht="15.95" customHeight="1" x14ac:dyDescent="0.2">
      <c r="A5" s="59" t="s">
        <v>63</v>
      </c>
      <c r="B5" s="59" t="s">
        <v>64</v>
      </c>
      <c r="C5" s="59" t="s">
        <v>65</v>
      </c>
      <c r="D5" s="59" t="s">
        <v>66</v>
      </c>
      <c r="E5" s="59" t="s">
        <v>67</v>
      </c>
      <c r="F5" s="59" t="s">
        <v>68</v>
      </c>
      <c r="G5" s="59" t="s">
        <v>69</v>
      </c>
      <c r="H5" s="59" t="s">
        <v>70</v>
      </c>
      <c r="I5" s="59" t="s">
        <v>71</v>
      </c>
      <c r="J5" s="34"/>
      <c r="Z5" s="45" t="s">
        <v>1</v>
      </c>
      <c r="AA5" s="45" t="s">
        <v>2</v>
      </c>
      <c r="AB5" s="46" t="s">
        <v>3</v>
      </c>
    </row>
    <row r="6" spans="1:28" ht="15.95" customHeight="1" x14ac:dyDescent="0.2">
      <c r="A6" s="2">
        <v>1</v>
      </c>
      <c r="B6" s="10" t="s">
        <v>26</v>
      </c>
      <c r="C6" s="20"/>
      <c r="D6" s="12"/>
      <c r="E6" s="12"/>
      <c r="F6" s="12"/>
      <c r="G6" s="13"/>
      <c r="H6" s="13"/>
      <c r="I6" s="13"/>
      <c r="J6" s="52"/>
      <c r="Z6" s="45" t="s">
        <v>4</v>
      </c>
      <c r="AA6" s="45" t="s">
        <v>5</v>
      </c>
      <c r="AB6" s="47" t="s">
        <v>6</v>
      </c>
    </row>
    <row r="7" spans="1:28" ht="15.95" customHeight="1" x14ac:dyDescent="0.2">
      <c r="A7" s="3"/>
      <c r="B7" s="5" t="s">
        <v>32</v>
      </c>
      <c r="C7" s="20"/>
      <c r="D7" s="12"/>
      <c r="E7" s="12"/>
      <c r="F7" s="12"/>
      <c r="G7" s="13"/>
      <c r="H7" s="13"/>
      <c r="I7" s="13"/>
      <c r="J7" s="53"/>
      <c r="Z7" s="45"/>
      <c r="AA7" s="45"/>
      <c r="AB7" s="47"/>
    </row>
    <row r="8" spans="1:28" ht="15.95" customHeight="1" x14ac:dyDescent="0.2">
      <c r="A8" s="3"/>
      <c r="B8" s="8" t="s">
        <v>27</v>
      </c>
      <c r="C8" s="107">
        <v>16799</v>
      </c>
      <c r="D8" s="107">
        <v>13325.713870967744</v>
      </c>
      <c r="E8" s="107">
        <v>13022.761141730251</v>
      </c>
      <c r="F8" s="107">
        <v>339.88974193548381</v>
      </c>
      <c r="G8" s="107">
        <v>301.59080916367748</v>
      </c>
      <c r="H8" s="107">
        <v>316.10449537980207</v>
      </c>
      <c r="I8" s="107">
        <v>318.06820428880604</v>
      </c>
      <c r="J8" s="53"/>
      <c r="K8" s="35"/>
      <c r="L8" s="35"/>
      <c r="Z8" s="45" t="s">
        <v>7</v>
      </c>
      <c r="AA8" s="45" t="s">
        <v>8</v>
      </c>
      <c r="AB8" s="47" t="s">
        <v>9</v>
      </c>
    </row>
    <row r="9" spans="1:28" ht="15.95" customHeight="1" x14ac:dyDescent="0.2">
      <c r="A9" s="3"/>
      <c r="B9" s="8" t="s">
        <v>28</v>
      </c>
      <c r="C9" s="107">
        <v>26.399999999999995</v>
      </c>
      <c r="D9" s="107">
        <v>18.935806451612908</v>
      </c>
      <c r="E9" s="107">
        <v>12.480342903000013</v>
      </c>
      <c r="F9" s="108">
        <v>0.73861290322580642</v>
      </c>
      <c r="G9" s="108">
        <v>0.66904247538709682</v>
      </c>
      <c r="H9" s="108">
        <v>0.30624430400000002</v>
      </c>
      <c r="I9" s="108">
        <v>0.36189404800000002</v>
      </c>
      <c r="J9" s="53"/>
      <c r="K9" s="35"/>
      <c r="L9" s="35"/>
      <c r="Z9" s="45" t="s">
        <v>10</v>
      </c>
      <c r="AA9" s="45" t="s">
        <v>11</v>
      </c>
      <c r="AB9" s="47" t="s">
        <v>12</v>
      </c>
    </row>
    <row r="10" spans="1:28" ht="15.95" customHeight="1" x14ac:dyDescent="0.2">
      <c r="A10" s="3"/>
      <c r="B10" s="11" t="s">
        <v>29</v>
      </c>
      <c r="C10" s="61">
        <f>SUM(C8:C9)</f>
        <v>16825.400000000001</v>
      </c>
      <c r="D10" s="62">
        <f>SUM(D8:D9)</f>
        <v>13344.649677419357</v>
      </c>
      <c r="E10" s="62">
        <f t="shared" ref="E10:H10" si="0">SUM(E8:E9)</f>
        <v>13035.24148463325</v>
      </c>
      <c r="F10" s="63">
        <f t="shared" si="0"/>
        <v>340.62835483870964</v>
      </c>
      <c r="G10" s="63">
        <f>SUM(G8:G9)</f>
        <v>302.25985163906455</v>
      </c>
      <c r="H10" s="63">
        <f t="shared" si="0"/>
        <v>316.41073968380209</v>
      </c>
      <c r="I10" s="63">
        <f>SUM(I8:I9)</f>
        <v>318.43009833680605</v>
      </c>
      <c r="J10" s="53"/>
      <c r="K10" s="35"/>
      <c r="L10" s="79"/>
      <c r="Z10" s="45"/>
      <c r="AA10" s="45"/>
      <c r="AB10" s="54"/>
    </row>
    <row r="11" spans="1:28" ht="15.95" customHeight="1" x14ac:dyDescent="0.2">
      <c r="A11" s="3"/>
      <c r="B11" s="5" t="s">
        <v>30</v>
      </c>
      <c r="C11" s="21"/>
      <c r="D11" s="64"/>
      <c r="E11" s="64"/>
      <c r="F11" s="76"/>
      <c r="G11" s="109"/>
      <c r="H11" s="76"/>
      <c r="I11" s="76"/>
      <c r="J11" s="53"/>
      <c r="K11" s="35"/>
      <c r="L11" s="35"/>
    </row>
    <row r="12" spans="1:28" ht="15.95" customHeight="1" x14ac:dyDescent="0.2">
      <c r="A12" s="3"/>
      <c r="B12" s="8" t="s">
        <v>31</v>
      </c>
      <c r="C12" s="21">
        <v>4436.3999999999996</v>
      </c>
      <c r="D12" s="107">
        <v>3564.0817741935489</v>
      </c>
      <c r="E12" s="107">
        <v>3587.3547355980004</v>
      </c>
      <c r="F12" s="107">
        <v>85.497548387096785</v>
      </c>
      <c r="G12" s="107">
        <v>83.042302876354839</v>
      </c>
      <c r="H12" s="107">
        <v>87.385191769318638</v>
      </c>
      <c r="I12" s="107">
        <v>86.842941967000016</v>
      </c>
      <c r="J12" s="53"/>
      <c r="K12" s="35"/>
      <c r="L12" s="35"/>
    </row>
    <row r="13" spans="1:28" ht="15.95" customHeight="1" x14ac:dyDescent="0.2">
      <c r="A13" s="3"/>
      <c r="B13" s="4" t="s">
        <v>75</v>
      </c>
      <c r="C13" s="21">
        <v>1504.2</v>
      </c>
      <c r="D13" s="107">
        <v>1201.2542258064514</v>
      </c>
      <c r="E13" s="107">
        <v>1169.9175295758307</v>
      </c>
      <c r="F13" s="107">
        <v>29.680451612903227</v>
      </c>
      <c r="G13" s="107">
        <v>28.235474961580643</v>
      </c>
      <c r="H13" s="107">
        <v>28.427437935196266</v>
      </c>
      <c r="I13" s="107">
        <v>28.451619950644467</v>
      </c>
      <c r="J13" s="53"/>
      <c r="K13" s="35"/>
      <c r="L13" s="35"/>
    </row>
    <row r="14" spans="1:28" ht="15.95" customHeight="1" x14ac:dyDescent="0.2">
      <c r="A14" s="3"/>
      <c r="B14" s="11" t="s">
        <v>25</v>
      </c>
      <c r="C14" s="61">
        <f>SUM(C12:C13)</f>
        <v>5940.5999999999995</v>
      </c>
      <c r="D14" s="61">
        <f t="shared" ref="D14:I14" si="1">SUM(D12:D13)</f>
        <v>4765.3360000000002</v>
      </c>
      <c r="E14" s="61">
        <f t="shared" si="1"/>
        <v>4757.2722651738313</v>
      </c>
      <c r="F14" s="61">
        <f t="shared" si="1"/>
        <v>115.17800000000001</v>
      </c>
      <c r="G14" s="61">
        <f t="shared" si="1"/>
        <v>111.27777783793547</v>
      </c>
      <c r="H14" s="61">
        <f t="shared" si="1"/>
        <v>115.8126297045149</v>
      </c>
      <c r="I14" s="61">
        <f t="shared" si="1"/>
        <v>115.29456191764449</v>
      </c>
      <c r="J14" s="53"/>
      <c r="K14" s="35"/>
      <c r="L14" s="35"/>
    </row>
    <row r="15" spans="1:28" ht="15.95" customHeight="1" x14ac:dyDescent="0.2">
      <c r="A15" s="3"/>
      <c r="B15" s="5" t="s">
        <v>33</v>
      </c>
      <c r="C15" s="61">
        <f>C10+C14</f>
        <v>22766</v>
      </c>
      <c r="D15" s="61">
        <f>D10+D14</f>
        <v>18109.985677419358</v>
      </c>
      <c r="E15" s="62">
        <f t="shared" ref="E15:H15" si="2">E10+E14</f>
        <v>17792.513749807084</v>
      </c>
      <c r="F15" s="62">
        <f t="shared" si="2"/>
        <v>455.80635483870964</v>
      </c>
      <c r="G15" s="62">
        <f t="shared" si="2"/>
        <v>413.537629477</v>
      </c>
      <c r="H15" s="62">
        <f t="shared" si="2"/>
        <v>432.223369388317</v>
      </c>
      <c r="I15" s="62">
        <f>I10+I14</f>
        <v>433.72466025445055</v>
      </c>
      <c r="J15" s="36"/>
      <c r="K15" s="35"/>
      <c r="L15" s="35"/>
    </row>
    <row r="16" spans="1:28" ht="15.95" customHeight="1" x14ac:dyDescent="0.2">
      <c r="A16" s="6"/>
      <c r="B16" s="7" t="s">
        <v>45</v>
      </c>
      <c r="C16" s="102"/>
      <c r="D16" s="63"/>
      <c r="E16" s="63">
        <f>E15/D15*100</f>
        <v>98.246978582605308</v>
      </c>
      <c r="F16" s="63"/>
      <c r="G16" s="63"/>
      <c r="H16" s="63"/>
      <c r="I16" s="63">
        <f>I15/F15*100</f>
        <v>95.155465835470238</v>
      </c>
      <c r="J16" s="38"/>
      <c r="K16" s="35"/>
      <c r="L16" s="35"/>
    </row>
    <row r="17" spans="1:28" ht="15.95" customHeight="1" x14ac:dyDescent="0.2">
      <c r="A17" s="2">
        <v>2</v>
      </c>
      <c r="B17" s="18" t="s">
        <v>34</v>
      </c>
      <c r="C17" s="66"/>
      <c r="D17" s="76"/>
      <c r="E17" s="76"/>
      <c r="F17" s="76"/>
      <c r="G17" s="76"/>
      <c r="H17" s="76"/>
      <c r="I17" s="76"/>
      <c r="J17" s="24"/>
      <c r="K17" s="35"/>
      <c r="L17" s="35"/>
      <c r="AB17" s="148"/>
    </row>
    <row r="18" spans="1:28" ht="15.95" customHeight="1" x14ac:dyDescent="0.2">
      <c r="A18" s="3"/>
      <c r="B18" s="4" t="s">
        <v>35</v>
      </c>
      <c r="C18" s="21">
        <v>3480</v>
      </c>
      <c r="D18" s="110">
        <v>2631.5430000000001</v>
      </c>
      <c r="E18" s="111">
        <v>2595.75</v>
      </c>
      <c r="F18" s="112">
        <v>72.658000000000001</v>
      </c>
      <c r="G18" s="112">
        <v>61.273000000000003</v>
      </c>
      <c r="H18" s="112">
        <v>60.149000000000001</v>
      </c>
      <c r="I18" s="113">
        <v>61.241999999999997</v>
      </c>
      <c r="J18" s="1"/>
      <c r="K18" s="35"/>
      <c r="L18" s="35"/>
      <c r="AB18" s="149"/>
    </row>
    <row r="19" spans="1:28" ht="15.95" customHeight="1" x14ac:dyDescent="0.2">
      <c r="A19" s="3"/>
      <c r="B19" s="5" t="s">
        <v>36</v>
      </c>
      <c r="C19" s="102">
        <f t="shared" ref="C19:I19" si="3">SUM(C18)</f>
        <v>3480</v>
      </c>
      <c r="D19" s="63">
        <f>D18</f>
        <v>2631.5430000000001</v>
      </c>
      <c r="E19" s="63">
        <f t="shared" si="3"/>
        <v>2595.75</v>
      </c>
      <c r="F19" s="63">
        <f t="shared" si="3"/>
        <v>72.658000000000001</v>
      </c>
      <c r="G19" s="63">
        <f t="shared" si="3"/>
        <v>61.273000000000003</v>
      </c>
      <c r="H19" s="63">
        <f t="shared" si="3"/>
        <v>60.149000000000001</v>
      </c>
      <c r="I19" s="63">
        <f t="shared" si="3"/>
        <v>61.241999999999997</v>
      </c>
      <c r="J19" s="78"/>
      <c r="K19" s="79"/>
      <c r="L19" s="35"/>
      <c r="AB19" s="149"/>
    </row>
    <row r="20" spans="1:28" ht="15.95" customHeight="1" x14ac:dyDescent="0.2">
      <c r="A20" s="6"/>
      <c r="B20" s="7" t="s">
        <v>45</v>
      </c>
      <c r="C20" s="102"/>
      <c r="D20" s="63"/>
      <c r="E20" s="63">
        <f>E19/D19*100</f>
        <v>98.639847420315746</v>
      </c>
      <c r="F20" s="63"/>
      <c r="G20" s="63"/>
      <c r="H20" s="63"/>
      <c r="I20" s="63">
        <f>I19/F19*100</f>
        <v>84.28803435272097</v>
      </c>
      <c r="J20" s="19"/>
      <c r="K20" s="35"/>
      <c r="L20" s="35"/>
      <c r="AB20" s="149"/>
    </row>
    <row r="21" spans="1:28" ht="15.95" customHeight="1" x14ac:dyDescent="0.2">
      <c r="A21" s="2">
        <v>3</v>
      </c>
      <c r="B21" s="10" t="s">
        <v>37</v>
      </c>
      <c r="C21" s="21"/>
      <c r="D21" s="64"/>
      <c r="E21" s="64"/>
      <c r="F21" s="65"/>
      <c r="G21" s="65"/>
      <c r="H21" s="65"/>
      <c r="I21" s="65"/>
      <c r="J21" s="24"/>
      <c r="K21" s="35"/>
      <c r="L21" s="35"/>
      <c r="AB21" s="150"/>
    </row>
    <row r="22" spans="1:28" ht="15.95" customHeight="1" x14ac:dyDescent="0.25">
      <c r="A22" s="3"/>
      <c r="B22" s="8" t="s">
        <v>28</v>
      </c>
      <c r="C22" s="105">
        <v>948.08199999999999</v>
      </c>
      <c r="D22" s="105">
        <v>773.99300000000005</v>
      </c>
      <c r="E22" s="105">
        <v>777.41300000000001</v>
      </c>
      <c r="F22" s="105">
        <v>17.620999999999999</v>
      </c>
      <c r="G22" s="105">
        <v>18.832999999999998</v>
      </c>
      <c r="H22" s="105">
        <v>18.481000000000002</v>
      </c>
      <c r="I22" s="105">
        <v>18.404</v>
      </c>
      <c r="J22" s="1"/>
      <c r="K22" s="35"/>
      <c r="L22" s="35"/>
      <c r="AB22" s="55"/>
    </row>
    <row r="23" spans="1:28" ht="15.95" customHeight="1" x14ac:dyDescent="0.2">
      <c r="A23" s="3"/>
      <c r="B23" s="8" t="s">
        <v>62</v>
      </c>
      <c r="C23" s="106">
        <v>333.11</v>
      </c>
      <c r="D23" s="77">
        <v>281.86799999999999</v>
      </c>
      <c r="E23" s="64">
        <v>309.66800000000001</v>
      </c>
      <c r="F23" s="64">
        <v>5.3220000000000001</v>
      </c>
      <c r="G23" s="76">
        <v>8.343</v>
      </c>
      <c r="H23" s="76">
        <v>7.3140000000000001</v>
      </c>
      <c r="I23" s="76">
        <v>7.5389999999999997</v>
      </c>
      <c r="J23" s="56"/>
      <c r="K23" s="57"/>
      <c r="L23" s="35"/>
      <c r="AB23" s="55"/>
    </row>
    <row r="24" spans="1:28" ht="15.95" customHeight="1" x14ac:dyDescent="0.2">
      <c r="A24" s="3"/>
      <c r="B24" s="8" t="s">
        <v>27</v>
      </c>
      <c r="C24" s="104">
        <v>812.67</v>
      </c>
      <c r="D24" s="104">
        <v>662.09900000000005</v>
      </c>
      <c r="E24" s="104">
        <v>649.18299999999999</v>
      </c>
      <c r="F24" s="104">
        <v>15.167</v>
      </c>
      <c r="G24" s="104">
        <v>16.388999999999999</v>
      </c>
      <c r="H24" s="104">
        <v>15.462</v>
      </c>
      <c r="I24" s="104">
        <v>15.404</v>
      </c>
      <c r="J24" s="19"/>
      <c r="K24" s="35"/>
      <c r="L24" s="35"/>
      <c r="AB24" s="55"/>
    </row>
    <row r="25" spans="1:28" ht="15.95" customHeight="1" x14ac:dyDescent="0.2">
      <c r="A25" s="3"/>
      <c r="B25" s="11" t="s">
        <v>40</v>
      </c>
      <c r="C25" s="61">
        <f>SUM(C22:C24)</f>
        <v>2093.8620000000001</v>
      </c>
      <c r="D25" s="62">
        <f>SUM(D22:D24)</f>
        <v>1717.96</v>
      </c>
      <c r="E25" s="62">
        <f t="shared" ref="E25:I25" si="4">SUM(E22:E24)</f>
        <v>1736.2640000000001</v>
      </c>
      <c r="F25" s="62">
        <f t="shared" si="4"/>
        <v>38.11</v>
      </c>
      <c r="G25" s="62">
        <f t="shared" si="4"/>
        <v>43.564999999999998</v>
      </c>
      <c r="H25" s="62">
        <f t="shared" si="4"/>
        <v>41.257000000000005</v>
      </c>
      <c r="I25" s="62">
        <f t="shared" si="4"/>
        <v>41.346999999999994</v>
      </c>
      <c r="J25" s="19"/>
      <c r="K25" s="35"/>
      <c r="L25" s="35"/>
      <c r="AB25" s="55"/>
    </row>
    <row r="26" spans="1:28" ht="15.95" customHeight="1" x14ac:dyDescent="0.2">
      <c r="A26" s="3"/>
      <c r="B26" s="4" t="s">
        <v>30</v>
      </c>
      <c r="C26" s="66">
        <v>8745.4619999999995</v>
      </c>
      <c r="D26" s="76">
        <v>7033.1819999999998</v>
      </c>
      <c r="E26" s="76">
        <v>6779.2740000000003</v>
      </c>
      <c r="F26" s="76">
        <v>168.827</v>
      </c>
      <c r="G26" s="76">
        <v>167.50399999999999</v>
      </c>
      <c r="H26" s="76">
        <v>160.072</v>
      </c>
      <c r="I26" s="76">
        <v>159.74100000000001</v>
      </c>
      <c r="J26" s="19"/>
      <c r="K26" s="35"/>
      <c r="L26" s="35"/>
      <c r="M26" s="95"/>
    </row>
    <row r="27" spans="1:28" ht="15.95" customHeight="1" x14ac:dyDescent="0.2">
      <c r="A27" s="3"/>
      <c r="B27" s="5" t="s">
        <v>38</v>
      </c>
      <c r="C27" s="102">
        <f>SUM(C25:C26)</f>
        <v>10839.324000000001</v>
      </c>
      <c r="D27" s="63">
        <f>SUM(D25:D26)</f>
        <v>8751.1419999999998</v>
      </c>
      <c r="E27" s="63">
        <f t="shared" ref="E27:I27" si="5">SUM(E25:E26)</f>
        <v>8515.5380000000005</v>
      </c>
      <c r="F27" s="63">
        <f t="shared" si="5"/>
        <v>206.93700000000001</v>
      </c>
      <c r="G27" s="63">
        <f t="shared" si="5"/>
        <v>211.06899999999999</v>
      </c>
      <c r="H27" s="63">
        <f t="shared" si="5"/>
        <v>201.32900000000001</v>
      </c>
      <c r="I27" s="63">
        <f t="shared" si="5"/>
        <v>201.08800000000002</v>
      </c>
      <c r="J27" s="19"/>
      <c r="K27" s="35"/>
      <c r="L27" s="35"/>
    </row>
    <row r="28" spans="1:28" ht="15.95" customHeight="1" x14ac:dyDescent="0.2">
      <c r="A28" s="6"/>
      <c r="B28" s="7" t="s">
        <v>45</v>
      </c>
      <c r="C28" s="102"/>
      <c r="D28" s="63"/>
      <c r="E28" s="63">
        <f>E27/D27*100</f>
        <v>97.307734236285967</v>
      </c>
      <c r="F28" s="63"/>
      <c r="G28" s="63"/>
      <c r="H28" s="63"/>
      <c r="I28" s="63">
        <f>I27/F27*100</f>
        <v>97.17353590706351</v>
      </c>
      <c r="J28" s="23"/>
      <c r="K28" s="35"/>
      <c r="L28" s="35"/>
    </row>
    <row r="29" spans="1:28" ht="15.95" customHeight="1" x14ac:dyDescent="0.2">
      <c r="A29" s="3"/>
      <c r="B29" s="5" t="s">
        <v>39</v>
      </c>
      <c r="C29" s="102">
        <f>C15+C19+C27</f>
        <v>37085.324000000001</v>
      </c>
      <c r="D29" s="63">
        <f>D15+D19+D27</f>
        <v>29492.670677419359</v>
      </c>
      <c r="E29" s="63">
        <f t="shared" ref="E29:I29" si="6">E15+E19+E27</f>
        <v>28903.801749807084</v>
      </c>
      <c r="F29" s="63">
        <f t="shared" si="6"/>
        <v>735.40135483870961</v>
      </c>
      <c r="G29" s="63">
        <f t="shared" si="6"/>
        <v>685.87962947699998</v>
      </c>
      <c r="H29" s="63">
        <f t="shared" si="6"/>
        <v>693.70136938831706</v>
      </c>
      <c r="I29" s="63">
        <f t="shared" si="6"/>
        <v>696.0546602544506</v>
      </c>
      <c r="J29" s="58"/>
      <c r="K29" s="35"/>
      <c r="L29" s="35"/>
    </row>
    <row r="30" spans="1:28" ht="15.95" customHeight="1" x14ac:dyDescent="0.2">
      <c r="A30" s="6"/>
      <c r="B30" s="7" t="s">
        <v>45</v>
      </c>
      <c r="C30" s="102"/>
      <c r="D30" s="63"/>
      <c r="E30" s="63">
        <f>E29/D29*100</f>
        <v>98.003338069810226</v>
      </c>
      <c r="F30" s="63"/>
      <c r="G30" s="63"/>
      <c r="H30" s="63"/>
      <c r="I30" s="63">
        <f>I29/F29*100</f>
        <v>94.649629848331102</v>
      </c>
      <c r="J30" s="38"/>
    </row>
    <row r="31" spans="1:28" x14ac:dyDescent="0.2">
      <c r="A31" s="39"/>
    </row>
    <row r="33" spans="2:9" x14ac:dyDescent="0.2">
      <c r="B33" s="146"/>
      <c r="C33" s="146"/>
      <c r="D33" s="146"/>
      <c r="E33" s="146"/>
      <c r="F33" s="146"/>
      <c r="G33" s="146"/>
      <c r="H33" s="146"/>
      <c r="I33" s="146"/>
    </row>
    <row r="34" spans="2:9" x14ac:dyDescent="0.2">
      <c r="B34" s="146"/>
      <c r="C34" s="146"/>
      <c r="D34" s="146"/>
      <c r="E34" s="146"/>
      <c r="F34" s="146"/>
      <c r="G34" s="146"/>
      <c r="H34" s="146"/>
      <c r="I34" s="146"/>
    </row>
    <row r="36" spans="2:9" x14ac:dyDescent="0.2">
      <c r="B36" s="41"/>
    </row>
    <row r="38" spans="2:9" x14ac:dyDescent="0.2">
      <c r="B38" s="146"/>
      <c r="C38" s="146"/>
      <c r="D38" s="146"/>
      <c r="E38" s="146"/>
      <c r="F38" s="146"/>
      <c r="G38" s="146"/>
      <c r="H38" s="146"/>
      <c r="I38" s="146"/>
    </row>
    <row r="39" spans="2:9" x14ac:dyDescent="0.2">
      <c r="B39" s="146"/>
      <c r="C39" s="146"/>
      <c r="D39" s="146"/>
      <c r="E39" s="146"/>
      <c r="F39" s="146"/>
      <c r="G39" s="146"/>
      <c r="H39" s="146"/>
      <c r="I39" s="146"/>
    </row>
    <row r="40" spans="2:9" x14ac:dyDescent="0.2">
      <c r="B40" s="49"/>
    </row>
  </sheetData>
  <customSheetViews>
    <customSheetView guid="{9B6EB2C0-6206-4744-AC08-588540C1B082}" scale="80" showPageBreaks="1" fitToPage="1" printArea="1" view="pageBreakPreview">
      <pane xSplit="2" ySplit="6" topLeftCell="C22" activePane="bottomRight" state="frozen"/>
      <selection pane="bottomRight" activeCell="C20" sqref="C20"/>
      <pageMargins left="0.39370078740157483" right="0" top="0.31496062992125984" bottom="0.15748031496062992" header="0.31496062992125984" footer="0.15748031496062992"/>
      <printOptions horizontalCentered="1"/>
      <pageSetup paperSize="9" scale="74" orientation="landscape" r:id="rId1"/>
    </customSheetView>
    <customSheetView guid="{F9892AAE-ED64-4C75-8C85-75393491D9A6}" scale="90" showPageBreaks="1" fitToPage="1" printArea="1" view="pageBreakPreview">
      <pane xSplit="2" ySplit="6" topLeftCell="C22" activePane="bottomRight" state="frozen"/>
      <selection pane="bottomRight" activeCell="B23" sqref="B23:I30"/>
      <pageMargins left="0.39370078740157483" right="0" top="0.31496062992125984" bottom="0.15748031496062992" header="0.31496062992125984" footer="0.15748031496062992"/>
      <printOptions horizontalCentered="1"/>
      <pageSetup paperSize="9" scale="76" orientation="landscape" r:id="rId2"/>
    </customSheetView>
    <customSheetView guid="{4A031EB8-2FDE-409B-A92D-FF55DC48BA0A}" showPageBreaks="1" fitToPage="1" printArea="1" view="pageBreakPreview">
      <pane xSplit="2" ySplit="6" topLeftCell="D10" activePane="bottomRight" state="frozen"/>
      <selection pane="bottomRight" activeCell="J7" sqref="J7:J16"/>
      <pageMargins left="0.39370078740157483" right="0" top="0.31496062992125984" bottom="0.15748031496062992" header="0.31496062992125984" footer="0.15748031496062992"/>
      <printOptions horizontalCentered="1"/>
      <pageSetup paperSize="9" scale="74" orientation="landscape" r:id="rId3"/>
    </customSheetView>
    <customSheetView guid="{2EA26FC3-4D2E-489E-9853-C95475EF9FD3}" showPageBreaks="1" fitToPage="1" printArea="1">
      <pane xSplit="2" ySplit="6" topLeftCell="C7" activePane="bottomRight" state="frozen"/>
      <selection pane="bottomRight" activeCell="D13" sqref="D13:I13"/>
      <pageMargins left="0.39370078740157499" right="0.39300000000000002" top="0.31496062992126" bottom="0.15748031496063" header="0.31496062992126" footer="0.15748031496063"/>
      <printOptions horizontalCentered="1"/>
      <pageSetup paperSize="9" scale="92" orientation="landscape" r:id="rId4"/>
    </customSheetView>
  </customSheetViews>
  <mergeCells count="7">
    <mergeCell ref="B33:I34"/>
    <mergeCell ref="B38:I39"/>
    <mergeCell ref="A1:I1"/>
    <mergeCell ref="AB17:AB21"/>
    <mergeCell ref="C3:I3"/>
    <mergeCell ref="A3:A4"/>
    <mergeCell ref="B3:B4"/>
  </mergeCells>
  <printOptions horizontalCentered="1"/>
  <pageMargins left="0.59055118110236227" right="0.59055118110236227" top="0.51181102362204722" bottom="0.15748031496062992" header="0.31496062992125984" footer="0.15748031496062992"/>
  <pageSetup paperSize="9" scale="99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tabSelected="1" zoomScale="90" zoomScaleNormal="90" zoomScaleSheetLayoutView="80" workbookViewId="0">
      <pane xSplit="2" ySplit="7" topLeftCell="C8" activePane="bottomRight" state="frozen"/>
      <selection activeCell="D10" sqref="D10"/>
      <selection pane="topRight" activeCell="D10" sqref="D10"/>
      <selection pane="bottomLeft" activeCell="D10" sqref="D10"/>
      <selection pane="bottomRight" activeCell="O15" sqref="O15"/>
    </sheetView>
  </sheetViews>
  <sheetFormatPr defaultColWidth="8.85546875" defaultRowHeight="12.75" x14ac:dyDescent="0.2"/>
  <cols>
    <col min="1" max="1" width="4.28515625" style="26" customWidth="1"/>
    <col min="2" max="2" width="24.7109375" style="26" customWidth="1"/>
    <col min="3" max="3" width="13.7109375" style="30" customWidth="1"/>
    <col min="4" max="5" width="14.7109375" style="26" customWidth="1"/>
    <col min="6" max="6" width="11.140625" style="26" customWidth="1"/>
    <col min="7" max="9" width="14.7109375" style="26" customWidth="1"/>
    <col min="10" max="10" width="9.7109375" style="26" customWidth="1"/>
    <col min="11" max="11" width="14.7109375" style="26" customWidth="1"/>
    <col min="12" max="12" width="5.140625" style="26" customWidth="1"/>
    <col min="13" max="13" width="8.28515625" style="32" customWidth="1"/>
    <col min="14" max="14" width="10.28515625" style="32" customWidth="1"/>
    <col min="15" max="16384" width="8.85546875" style="26"/>
  </cols>
  <sheetData>
    <row r="1" spans="1:14" ht="18" customHeight="1" x14ac:dyDescent="0.25">
      <c r="A1" s="147" t="s">
        <v>85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74"/>
      <c r="M1" s="25"/>
      <c r="N1" s="25"/>
    </row>
    <row r="2" spans="1:14" ht="2.25" customHeight="1" x14ac:dyDescent="0.2">
      <c r="A2" s="74"/>
      <c r="B2" s="74"/>
      <c r="C2" s="27"/>
      <c r="D2" s="74"/>
      <c r="E2" s="74"/>
      <c r="F2" s="74"/>
      <c r="G2" s="74"/>
      <c r="H2" s="74"/>
      <c r="I2" s="74"/>
      <c r="J2" s="74"/>
      <c r="K2" s="74"/>
      <c r="L2" s="74"/>
      <c r="M2" s="28"/>
      <c r="N2" s="28"/>
    </row>
    <row r="3" spans="1:14" ht="15.75" customHeight="1" x14ac:dyDescent="0.2">
      <c r="B3" s="29"/>
      <c r="K3" s="31"/>
      <c r="L3" s="31"/>
    </row>
    <row r="4" spans="1:14" ht="19.5" customHeight="1" x14ac:dyDescent="0.2">
      <c r="A4" s="152" t="s">
        <v>0</v>
      </c>
      <c r="B4" s="152" t="s">
        <v>47</v>
      </c>
      <c r="C4" s="154" t="s">
        <v>15</v>
      </c>
      <c r="D4" s="154"/>
      <c r="E4" s="154"/>
      <c r="F4" s="154"/>
      <c r="G4" s="154"/>
      <c r="H4" s="154"/>
      <c r="I4" s="154"/>
      <c r="J4" s="154"/>
      <c r="K4" s="154"/>
      <c r="L4" s="27"/>
    </row>
    <row r="5" spans="1:14" ht="15" customHeight="1" x14ac:dyDescent="0.2">
      <c r="A5" s="152"/>
      <c r="B5" s="152"/>
      <c r="C5" s="155" t="s">
        <v>13</v>
      </c>
      <c r="D5" s="155"/>
      <c r="E5" s="155"/>
      <c r="F5" s="155"/>
      <c r="G5" s="155"/>
      <c r="H5" s="155"/>
      <c r="I5" s="155"/>
      <c r="J5" s="155" t="s">
        <v>14</v>
      </c>
      <c r="K5" s="155"/>
      <c r="L5" s="33"/>
    </row>
    <row r="6" spans="1:14" ht="56.25" customHeight="1" x14ac:dyDescent="0.2">
      <c r="A6" s="152"/>
      <c r="B6" s="152"/>
      <c r="C6" s="84" t="s">
        <v>80</v>
      </c>
      <c r="D6" s="73" t="s">
        <v>24</v>
      </c>
      <c r="E6" s="73" t="s">
        <v>17</v>
      </c>
      <c r="F6" s="73" t="s">
        <v>16</v>
      </c>
      <c r="G6" s="73" t="s">
        <v>21</v>
      </c>
      <c r="H6" s="73" t="s">
        <v>22</v>
      </c>
      <c r="I6" s="73" t="s">
        <v>18</v>
      </c>
      <c r="J6" s="73" t="s">
        <v>19</v>
      </c>
      <c r="K6" s="73" t="s">
        <v>20</v>
      </c>
      <c r="L6" s="33"/>
    </row>
    <row r="7" spans="1:14" ht="15.95" customHeight="1" x14ac:dyDescent="0.2">
      <c r="A7" s="60" t="s">
        <v>63</v>
      </c>
      <c r="B7" s="60" t="s">
        <v>64</v>
      </c>
      <c r="C7" s="60" t="s">
        <v>65</v>
      </c>
      <c r="D7" s="60" t="s">
        <v>66</v>
      </c>
      <c r="E7" s="60" t="s">
        <v>67</v>
      </c>
      <c r="F7" s="60" t="s">
        <v>68</v>
      </c>
      <c r="G7" s="60" t="s">
        <v>69</v>
      </c>
      <c r="H7" s="60" t="s">
        <v>70</v>
      </c>
      <c r="I7" s="60" t="s">
        <v>71</v>
      </c>
      <c r="J7" s="60" t="s">
        <v>72</v>
      </c>
      <c r="K7" s="60" t="s">
        <v>73</v>
      </c>
      <c r="L7" s="34"/>
    </row>
    <row r="8" spans="1:14" ht="15.95" customHeight="1" x14ac:dyDescent="0.2">
      <c r="A8" s="3">
        <v>1</v>
      </c>
      <c r="B8" s="5" t="s">
        <v>26</v>
      </c>
      <c r="C8" s="20"/>
      <c r="D8" s="12"/>
      <c r="E8" s="12"/>
      <c r="F8" s="12"/>
      <c r="G8" s="13"/>
      <c r="H8" s="13"/>
      <c r="I8" s="13"/>
      <c r="J8" s="13"/>
      <c r="K8" s="13"/>
      <c r="L8" s="24"/>
      <c r="M8" s="35"/>
      <c r="N8" s="35"/>
    </row>
    <row r="9" spans="1:14" ht="15.95" customHeight="1" x14ac:dyDescent="0.2">
      <c r="A9" s="3"/>
      <c r="B9" s="5" t="s">
        <v>32</v>
      </c>
      <c r="C9" s="20"/>
      <c r="D9" s="12"/>
      <c r="E9" s="12"/>
      <c r="F9" s="12"/>
      <c r="G9" s="13"/>
      <c r="H9" s="13"/>
      <c r="I9" s="13"/>
      <c r="J9" s="13"/>
      <c r="K9" s="13"/>
      <c r="L9" s="24"/>
      <c r="M9" s="35"/>
      <c r="N9" s="35"/>
    </row>
    <row r="10" spans="1:14" ht="15.95" customHeight="1" x14ac:dyDescent="0.2">
      <c r="A10" s="3"/>
      <c r="B10" s="85" t="s">
        <v>27</v>
      </c>
      <c r="C10" s="104">
        <v>16902</v>
      </c>
      <c r="D10" s="104">
        <v>13323.918989161291</v>
      </c>
      <c r="E10" s="104">
        <v>13148.29437</v>
      </c>
      <c r="F10" s="104">
        <v>344.1896633225806</v>
      </c>
      <c r="G10" s="104">
        <v>251.49094329032258</v>
      </c>
      <c r="H10" s="104">
        <v>316.95083399999999</v>
      </c>
      <c r="I10" s="104">
        <v>310.26941199999999</v>
      </c>
      <c r="J10" s="104">
        <v>6.3919999999999995</v>
      </c>
      <c r="K10" s="104">
        <v>278.14111099999997</v>
      </c>
      <c r="L10" s="1"/>
      <c r="M10" s="35"/>
      <c r="N10" s="35"/>
    </row>
    <row r="11" spans="1:14" ht="15.95" customHeight="1" x14ac:dyDescent="0.25">
      <c r="A11" s="3"/>
      <c r="B11" s="85" t="s">
        <v>28</v>
      </c>
      <c r="C11" s="104">
        <v>598.99999800000001</v>
      </c>
      <c r="D11" s="104">
        <v>452.7512947419354</v>
      </c>
      <c r="E11" s="104">
        <v>341.49275599999987</v>
      </c>
      <c r="F11" s="104">
        <v>13.973381483870966</v>
      </c>
      <c r="G11" s="114">
        <v>4.9576526774193539</v>
      </c>
      <c r="H11" s="114">
        <v>12.924040999999999</v>
      </c>
      <c r="I11" s="114">
        <v>12.853609000000002</v>
      </c>
      <c r="J11" s="114">
        <v>7.4999999999999997E-2</v>
      </c>
      <c r="K11" s="114">
        <v>4.8184980000000008</v>
      </c>
      <c r="L11" s="75"/>
      <c r="M11" s="35"/>
      <c r="N11" s="35"/>
    </row>
    <row r="12" spans="1:14" ht="15.95" customHeight="1" x14ac:dyDescent="0.2">
      <c r="A12" s="3"/>
      <c r="B12" s="14" t="s">
        <v>40</v>
      </c>
      <c r="C12" s="61">
        <f t="shared" ref="C12:K12" si="0">SUM(C10:C11)</f>
        <v>17500.999997999999</v>
      </c>
      <c r="D12" s="62">
        <f t="shared" si="0"/>
        <v>13776.670283903226</v>
      </c>
      <c r="E12" s="62">
        <f t="shared" si="0"/>
        <v>13489.787125999999</v>
      </c>
      <c r="F12" s="62">
        <f t="shared" si="0"/>
        <v>358.16304480645158</v>
      </c>
      <c r="G12" s="62">
        <f t="shared" si="0"/>
        <v>256.44859596774194</v>
      </c>
      <c r="H12" s="62">
        <f t="shared" si="0"/>
        <v>329.87487499999997</v>
      </c>
      <c r="I12" s="62">
        <f t="shared" si="0"/>
        <v>323.12302099999999</v>
      </c>
      <c r="J12" s="62">
        <f t="shared" si="0"/>
        <v>6.4669999999999996</v>
      </c>
      <c r="K12" s="62">
        <f t="shared" si="0"/>
        <v>282.95960899999994</v>
      </c>
      <c r="L12" s="36"/>
      <c r="M12" s="35"/>
      <c r="N12" s="35"/>
    </row>
    <row r="13" spans="1:14" ht="15.95" customHeight="1" x14ac:dyDescent="0.2">
      <c r="A13" s="3"/>
      <c r="B13" s="86" t="s">
        <v>30</v>
      </c>
      <c r="C13" s="61"/>
      <c r="D13" s="62"/>
      <c r="E13" s="62"/>
      <c r="F13" s="62"/>
      <c r="G13" s="63"/>
      <c r="H13" s="63"/>
      <c r="I13" s="63"/>
      <c r="J13" s="63"/>
      <c r="K13" s="63"/>
      <c r="L13" s="36"/>
      <c r="M13" s="35"/>
      <c r="N13" s="35"/>
    </row>
    <row r="14" spans="1:14" ht="15.95" customHeight="1" x14ac:dyDescent="0.2">
      <c r="A14" s="3"/>
      <c r="B14" s="85" t="s">
        <v>31</v>
      </c>
      <c r="C14" s="66">
        <v>1445.0000050000001</v>
      </c>
      <c r="D14" s="114">
        <v>1172.9372579677415</v>
      </c>
      <c r="E14" s="114">
        <v>1168.6548419999999</v>
      </c>
      <c r="F14" s="114">
        <v>26.982069935483867</v>
      </c>
      <c r="G14" s="114">
        <v>26.312829290322583</v>
      </c>
      <c r="H14" s="114">
        <v>29.910503000000002</v>
      </c>
      <c r="I14" s="114">
        <v>31.228799000000002</v>
      </c>
      <c r="J14" s="114">
        <v>1.004</v>
      </c>
      <c r="K14" s="114">
        <v>51.834440460000003</v>
      </c>
      <c r="L14" s="36"/>
      <c r="M14" s="35"/>
      <c r="N14" s="35"/>
    </row>
    <row r="15" spans="1:14" ht="32.25" customHeight="1" x14ac:dyDescent="0.2">
      <c r="A15" s="3"/>
      <c r="B15" s="85" t="s">
        <v>76</v>
      </c>
      <c r="C15" s="21">
        <v>3797.4300020000001</v>
      </c>
      <c r="D15" s="108">
        <v>3025.0660732903234</v>
      </c>
      <c r="E15" s="108">
        <v>2925.076035</v>
      </c>
      <c r="F15" s="108">
        <v>75.598503580645158</v>
      </c>
      <c r="G15" s="108">
        <v>62.917544290322581</v>
      </c>
      <c r="H15" s="108">
        <v>71.266704000000004</v>
      </c>
      <c r="I15" s="108">
        <v>74.352068000000003</v>
      </c>
      <c r="J15" s="108">
        <v>1.903</v>
      </c>
      <c r="K15" s="108">
        <v>103.936537</v>
      </c>
      <c r="L15" s="36"/>
      <c r="M15" s="35"/>
      <c r="N15" s="35"/>
    </row>
    <row r="16" spans="1:14" ht="15.95" customHeight="1" x14ac:dyDescent="0.2">
      <c r="A16" s="3"/>
      <c r="B16" s="14" t="s">
        <v>41</v>
      </c>
      <c r="C16" s="61">
        <f t="shared" ref="C16:K16" si="1">SUM(C14:C15)</f>
        <v>5242.4300069999999</v>
      </c>
      <c r="D16" s="62">
        <f t="shared" si="1"/>
        <v>4198.0033312580654</v>
      </c>
      <c r="E16" s="62">
        <f t="shared" si="1"/>
        <v>4093.730877</v>
      </c>
      <c r="F16" s="62">
        <f t="shared" si="1"/>
        <v>102.58057351612902</v>
      </c>
      <c r="G16" s="62">
        <f t="shared" si="1"/>
        <v>89.230373580645164</v>
      </c>
      <c r="H16" s="62">
        <f t="shared" si="1"/>
        <v>101.17720700000001</v>
      </c>
      <c r="I16" s="62">
        <f t="shared" si="1"/>
        <v>105.58086700000001</v>
      </c>
      <c r="J16" s="62">
        <f t="shared" si="1"/>
        <v>2.907</v>
      </c>
      <c r="K16" s="62">
        <f t="shared" si="1"/>
        <v>155.77097746000001</v>
      </c>
      <c r="L16" s="36"/>
      <c r="M16" s="35"/>
      <c r="N16" s="35"/>
    </row>
    <row r="17" spans="1:20" ht="15.95" customHeight="1" x14ac:dyDescent="0.2">
      <c r="A17" s="3"/>
      <c r="B17" s="15" t="s">
        <v>33</v>
      </c>
      <c r="C17" s="115">
        <f t="shared" ref="C17:K17" si="2">C12+C16</f>
        <v>22743.430004999998</v>
      </c>
      <c r="D17" s="65">
        <f t="shared" si="2"/>
        <v>17974.673615161293</v>
      </c>
      <c r="E17" s="65">
        <f t="shared" si="2"/>
        <v>17583.518002999997</v>
      </c>
      <c r="F17" s="65">
        <f t="shared" si="2"/>
        <v>460.74361832258057</v>
      </c>
      <c r="G17" s="65">
        <f t="shared" si="2"/>
        <v>345.6789695483871</v>
      </c>
      <c r="H17" s="65">
        <f t="shared" si="2"/>
        <v>431.05208199999998</v>
      </c>
      <c r="I17" s="65">
        <f t="shared" si="2"/>
        <v>428.70388800000001</v>
      </c>
      <c r="J17" s="65">
        <f t="shared" si="2"/>
        <v>9.3739999999999988</v>
      </c>
      <c r="K17" s="65">
        <f t="shared" si="2"/>
        <v>438.73058645999993</v>
      </c>
      <c r="L17" s="19"/>
      <c r="M17" s="35"/>
      <c r="N17" s="35"/>
    </row>
    <row r="18" spans="1:20" ht="15.95" customHeight="1" x14ac:dyDescent="0.2">
      <c r="A18" s="16"/>
      <c r="B18" s="17" t="s">
        <v>44</v>
      </c>
      <c r="C18" s="22"/>
      <c r="D18" s="67"/>
      <c r="E18" s="63">
        <f>E17/D17*100</f>
        <v>97.82385137813371</v>
      </c>
      <c r="F18" s="67"/>
      <c r="G18" s="68"/>
      <c r="H18" s="68"/>
      <c r="I18" s="68">
        <f>I17/F17*100</f>
        <v>93.046082669744408</v>
      </c>
      <c r="J18" s="68"/>
      <c r="K18" s="68">
        <f>K17/E17*100</f>
        <v>2.4951240496079699</v>
      </c>
      <c r="L18" s="19"/>
      <c r="M18" s="57"/>
      <c r="N18" s="57"/>
      <c r="O18" s="38"/>
      <c r="P18" s="38"/>
      <c r="Q18" s="38"/>
      <c r="R18" s="38"/>
      <c r="S18" s="38"/>
      <c r="T18" s="38"/>
    </row>
    <row r="19" spans="1:20" ht="15.95" customHeight="1" x14ac:dyDescent="0.2">
      <c r="A19" s="2">
        <v>2</v>
      </c>
      <c r="B19" s="18" t="s">
        <v>34</v>
      </c>
      <c r="C19" s="116"/>
      <c r="D19" s="117"/>
      <c r="E19" s="117"/>
      <c r="F19" s="117"/>
      <c r="G19" s="77"/>
      <c r="H19" s="77"/>
      <c r="I19" s="77"/>
      <c r="J19" s="77"/>
      <c r="K19" s="77"/>
      <c r="L19" s="23"/>
      <c r="M19" s="57"/>
      <c r="N19" s="57"/>
      <c r="O19" s="38"/>
      <c r="P19" s="38"/>
      <c r="Q19" s="38"/>
      <c r="R19" s="38"/>
      <c r="S19" s="38"/>
      <c r="T19" s="38"/>
    </row>
    <row r="20" spans="1:20" ht="15.95" customHeight="1" x14ac:dyDescent="0.2">
      <c r="A20" s="3"/>
      <c r="B20" s="4" t="s">
        <v>35</v>
      </c>
      <c r="C20" s="66">
        <v>2749.8339999999898</v>
      </c>
      <c r="D20" s="76">
        <v>2238.0499999999997</v>
      </c>
      <c r="E20" s="76">
        <v>2175.2400000000002</v>
      </c>
      <c r="F20" s="76">
        <v>49.564290322579865</v>
      </c>
      <c r="G20" s="76">
        <v>54.5</v>
      </c>
      <c r="H20" s="76">
        <v>52.27</v>
      </c>
      <c r="I20" s="76">
        <v>52.5</v>
      </c>
      <c r="J20" s="76">
        <v>2.48</v>
      </c>
      <c r="K20" s="76">
        <v>81.339999999999989</v>
      </c>
      <c r="L20" s="19"/>
      <c r="M20" s="80"/>
      <c r="N20" s="81"/>
      <c r="O20" s="81"/>
      <c r="P20" s="82"/>
      <c r="Q20" s="82"/>
      <c r="R20" s="82"/>
      <c r="S20" s="83"/>
      <c r="T20" s="38"/>
    </row>
    <row r="21" spans="1:20" ht="15.95" customHeight="1" x14ac:dyDescent="0.2">
      <c r="A21" s="3"/>
      <c r="B21" s="8" t="s">
        <v>42</v>
      </c>
      <c r="C21" s="118">
        <v>200.20000000000502</v>
      </c>
      <c r="D21" s="118">
        <v>166.12</v>
      </c>
      <c r="E21" s="119">
        <v>189.56</v>
      </c>
      <c r="F21" s="118">
        <v>3.3600000000001273</v>
      </c>
      <c r="G21" s="118">
        <v>2.88</v>
      </c>
      <c r="H21" s="120">
        <v>4.32</v>
      </c>
      <c r="I21" s="120">
        <v>4.1900000000000004</v>
      </c>
      <c r="J21" s="120">
        <v>0</v>
      </c>
      <c r="K21" s="120">
        <v>0</v>
      </c>
      <c r="L21" s="19"/>
      <c r="M21" s="57"/>
      <c r="N21" s="57"/>
      <c r="O21" s="38"/>
      <c r="P21" s="38"/>
      <c r="Q21" s="38"/>
      <c r="R21" s="38"/>
      <c r="S21" s="38"/>
      <c r="T21" s="38"/>
    </row>
    <row r="22" spans="1:20" ht="15.95" customHeight="1" x14ac:dyDescent="0.2">
      <c r="A22" s="2"/>
      <c r="B22" s="5" t="s">
        <v>36</v>
      </c>
      <c r="C22" s="61">
        <f>C20+C21</f>
        <v>2950.0339999999946</v>
      </c>
      <c r="D22" s="62">
        <f t="shared" ref="D22:K22" si="3">SUM(D20:D21)</f>
        <v>2404.1699999999996</v>
      </c>
      <c r="E22" s="62">
        <f t="shared" si="3"/>
        <v>2364.8000000000002</v>
      </c>
      <c r="F22" s="62">
        <f t="shared" si="3"/>
        <v>52.924290322579992</v>
      </c>
      <c r="G22" s="62">
        <f t="shared" si="3"/>
        <v>57.38</v>
      </c>
      <c r="H22" s="62">
        <f t="shared" si="3"/>
        <v>56.59</v>
      </c>
      <c r="I22" s="62">
        <f t="shared" si="3"/>
        <v>56.69</v>
      </c>
      <c r="J22" s="62">
        <f t="shared" si="3"/>
        <v>2.48</v>
      </c>
      <c r="K22" s="62">
        <f t="shared" si="3"/>
        <v>81.339999999999989</v>
      </c>
      <c r="L22" s="19"/>
      <c r="M22" s="35"/>
      <c r="N22" s="35"/>
    </row>
    <row r="23" spans="1:20" ht="15.95" customHeight="1" x14ac:dyDescent="0.2">
      <c r="A23" s="16"/>
      <c r="B23" s="7" t="s">
        <v>44</v>
      </c>
      <c r="C23" s="22"/>
      <c r="D23" s="67"/>
      <c r="E23" s="63">
        <f>E22/D22*100</f>
        <v>98.362428613617197</v>
      </c>
      <c r="F23" s="67"/>
      <c r="G23" s="68"/>
      <c r="H23" s="68"/>
      <c r="I23" s="68">
        <f>I22/F22*100</f>
        <v>107.1152766611844</v>
      </c>
      <c r="J23" s="68"/>
      <c r="K23" s="68"/>
      <c r="L23" s="19"/>
      <c r="M23" s="35"/>
      <c r="N23" s="35"/>
    </row>
    <row r="24" spans="1:20" ht="15.95" customHeight="1" x14ac:dyDescent="0.2">
      <c r="A24" s="2">
        <v>3</v>
      </c>
      <c r="B24" s="10" t="s">
        <v>37</v>
      </c>
      <c r="C24" s="69"/>
      <c r="D24" s="70"/>
      <c r="E24" s="70"/>
      <c r="F24" s="70"/>
      <c r="G24" s="71"/>
      <c r="H24" s="71"/>
      <c r="I24" s="71"/>
      <c r="J24" s="71"/>
      <c r="K24" s="71"/>
      <c r="L24" s="23"/>
      <c r="M24" s="35"/>
      <c r="N24" s="35"/>
    </row>
    <row r="25" spans="1:20" ht="15.95" customHeight="1" x14ac:dyDescent="0.25">
      <c r="A25" s="3"/>
      <c r="B25" s="8" t="s">
        <v>28</v>
      </c>
      <c r="C25" s="103">
        <v>4109.3040000000001</v>
      </c>
      <c r="D25" s="103">
        <v>3312.8270000000002</v>
      </c>
      <c r="E25" s="103">
        <v>2611.4720000000002</v>
      </c>
      <c r="F25" s="103">
        <v>78.796000000000006</v>
      </c>
      <c r="G25" s="103">
        <v>75.674000000000007</v>
      </c>
      <c r="H25" s="103">
        <v>56.536000000000001</v>
      </c>
      <c r="I25" s="103">
        <v>55.709000000000003</v>
      </c>
      <c r="J25" s="103">
        <v>0.184</v>
      </c>
      <c r="K25" s="103">
        <v>10.021000000000001</v>
      </c>
      <c r="L25" s="1"/>
      <c r="M25" s="35"/>
      <c r="N25" s="35"/>
    </row>
    <row r="26" spans="1:20" ht="15.95" customHeight="1" x14ac:dyDescent="0.2">
      <c r="A26" s="3"/>
      <c r="B26" s="8" t="s">
        <v>62</v>
      </c>
      <c r="C26" s="66">
        <v>39.15</v>
      </c>
      <c r="D26" s="76">
        <v>31.535</v>
      </c>
      <c r="E26" s="76">
        <v>66.525999999999996</v>
      </c>
      <c r="F26" s="76">
        <v>0.751</v>
      </c>
      <c r="G26" s="76">
        <v>1.3360000000000001</v>
      </c>
      <c r="H26" s="76">
        <v>1.639</v>
      </c>
      <c r="I26" s="76">
        <v>1.63</v>
      </c>
      <c r="J26" s="76">
        <v>2E-3</v>
      </c>
      <c r="K26" s="76">
        <v>6.5000000000000002E-2</v>
      </c>
      <c r="L26" s="1"/>
      <c r="M26" s="35"/>
      <c r="N26" s="35"/>
    </row>
    <row r="27" spans="1:20" ht="15.95" customHeight="1" x14ac:dyDescent="0.2">
      <c r="A27" s="3"/>
      <c r="B27" s="8" t="s">
        <v>27</v>
      </c>
      <c r="C27" s="66">
        <v>1773.19</v>
      </c>
      <c r="D27" s="76">
        <v>1415.912</v>
      </c>
      <c r="E27" s="76">
        <v>1515.355</v>
      </c>
      <c r="F27" s="76">
        <v>35.482999999999997</v>
      </c>
      <c r="G27" s="76">
        <v>37.070999999999998</v>
      </c>
      <c r="H27" s="76">
        <v>37.514000000000003</v>
      </c>
      <c r="I27" s="76">
        <v>38.283999999999999</v>
      </c>
      <c r="J27" s="76">
        <v>0.47799999999999998</v>
      </c>
      <c r="K27" s="76">
        <v>17.663</v>
      </c>
      <c r="L27" s="36"/>
      <c r="M27" s="35"/>
      <c r="N27" s="35"/>
    </row>
    <row r="28" spans="1:20" ht="15.95" customHeight="1" x14ac:dyDescent="0.2">
      <c r="A28" s="3"/>
      <c r="B28" s="11" t="s">
        <v>40</v>
      </c>
      <c r="C28" s="102">
        <f>SUM(C25:C27)</f>
        <v>5921.6440000000002</v>
      </c>
      <c r="D28" s="63">
        <f>SUM(D25:D27)</f>
        <v>4760.2740000000003</v>
      </c>
      <c r="E28" s="63">
        <f t="shared" ref="E28:K28" si="4">SUM(E25:E27)</f>
        <v>4193.3530000000001</v>
      </c>
      <c r="F28" s="63">
        <f t="shared" si="4"/>
        <v>115.03</v>
      </c>
      <c r="G28" s="63">
        <f t="shared" si="4"/>
        <v>114.081</v>
      </c>
      <c r="H28" s="63">
        <f t="shared" si="4"/>
        <v>95.689000000000007</v>
      </c>
      <c r="I28" s="63">
        <f t="shared" si="4"/>
        <v>95.623000000000005</v>
      </c>
      <c r="J28" s="63">
        <f t="shared" si="4"/>
        <v>0.66399999999999992</v>
      </c>
      <c r="K28" s="63">
        <f t="shared" si="4"/>
        <v>27.749000000000002</v>
      </c>
      <c r="L28" s="36"/>
      <c r="M28" s="35"/>
      <c r="N28" s="35"/>
    </row>
    <row r="29" spans="1:20" ht="15.95" customHeight="1" x14ac:dyDescent="0.2">
      <c r="A29" s="3"/>
      <c r="B29" s="8" t="s">
        <v>30</v>
      </c>
      <c r="C29" s="66">
        <v>1251.3050000000001</v>
      </c>
      <c r="D29" s="76">
        <v>990.29499999999996</v>
      </c>
      <c r="E29" s="76">
        <v>935.346</v>
      </c>
      <c r="F29" s="76">
        <v>25.873000000000001</v>
      </c>
      <c r="G29" s="76">
        <v>24.904</v>
      </c>
      <c r="H29" s="76">
        <v>20.754999999999999</v>
      </c>
      <c r="I29" s="76">
        <v>19.937000000000001</v>
      </c>
      <c r="J29" s="76">
        <v>0.98199999999999998</v>
      </c>
      <c r="K29" s="76">
        <v>43</v>
      </c>
      <c r="L29" s="36"/>
      <c r="M29" s="35"/>
      <c r="N29" s="35"/>
    </row>
    <row r="30" spans="1:20" ht="15.95" customHeight="1" x14ac:dyDescent="0.2">
      <c r="A30" s="3"/>
      <c r="B30" s="8" t="s">
        <v>48</v>
      </c>
      <c r="C30" s="66">
        <v>1252.49</v>
      </c>
      <c r="D30" s="76">
        <v>891.673</v>
      </c>
      <c r="E30" s="76">
        <v>452.84399999999999</v>
      </c>
      <c r="F30" s="76">
        <v>33.927</v>
      </c>
      <c r="G30" s="76">
        <v>7.4269999999999996</v>
      </c>
      <c r="H30" s="76">
        <v>12.015000000000001</v>
      </c>
      <c r="I30" s="76">
        <v>12.085000000000001</v>
      </c>
      <c r="J30" s="76">
        <v>5.3810000000000002</v>
      </c>
      <c r="K30" s="76">
        <v>194.21799999999999</v>
      </c>
      <c r="L30" s="36"/>
      <c r="M30" s="35"/>
      <c r="N30" s="35"/>
    </row>
    <row r="31" spans="1:20" ht="15.95" customHeight="1" x14ac:dyDescent="0.2">
      <c r="A31" s="3"/>
      <c r="B31" s="5" t="s">
        <v>38</v>
      </c>
      <c r="C31" s="102">
        <f t="shared" ref="C31:K31" si="5">SUM(C28:C30)</f>
        <v>8425.4390000000003</v>
      </c>
      <c r="D31" s="63">
        <f t="shared" ref="D31" si="6">SUM(D28:D30)</f>
        <v>6642.2420000000002</v>
      </c>
      <c r="E31" s="63">
        <f t="shared" si="5"/>
        <v>5581.5430000000006</v>
      </c>
      <c r="F31" s="63">
        <f t="shared" si="5"/>
        <v>174.82999999999998</v>
      </c>
      <c r="G31" s="63">
        <f t="shared" si="5"/>
        <v>146.41200000000001</v>
      </c>
      <c r="H31" s="63">
        <f t="shared" si="5"/>
        <v>128.459</v>
      </c>
      <c r="I31" s="63">
        <f t="shared" si="5"/>
        <v>127.64500000000001</v>
      </c>
      <c r="J31" s="63">
        <f t="shared" si="5"/>
        <v>7.0270000000000001</v>
      </c>
      <c r="K31" s="63">
        <f t="shared" si="5"/>
        <v>264.96699999999998</v>
      </c>
      <c r="L31" s="36"/>
      <c r="M31" s="35"/>
      <c r="N31" s="35"/>
    </row>
    <row r="32" spans="1:20" ht="15.95" customHeight="1" x14ac:dyDescent="0.2">
      <c r="A32" s="3"/>
      <c r="B32" s="7" t="s">
        <v>44</v>
      </c>
      <c r="C32" s="22"/>
      <c r="D32" s="67"/>
      <c r="E32" s="63">
        <f>E31/D31*100</f>
        <v>84.031009409172384</v>
      </c>
      <c r="F32" s="67"/>
      <c r="G32" s="68"/>
      <c r="H32" s="68"/>
      <c r="I32" s="68">
        <f>I31/F31*100</f>
        <v>73.010924898472823</v>
      </c>
      <c r="J32" s="68"/>
      <c r="K32" s="68">
        <f>K31*100/E31</f>
        <v>4.7471998334510719</v>
      </c>
      <c r="L32" s="23"/>
    </row>
    <row r="33" spans="1:14" ht="15.95" customHeight="1" x14ac:dyDescent="0.2">
      <c r="A33" s="9"/>
      <c r="B33" s="9" t="s">
        <v>43</v>
      </c>
      <c r="C33" s="97">
        <f t="shared" ref="C33:K33" si="7">C17+C22+C31</f>
        <v>34118.903004999993</v>
      </c>
      <c r="D33" s="68">
        <f t="shared" si="7"/>
        <v>27021.08561516129</v>
      </c>
      <c r="E33" s="68">
        <f t="shared" si="7"/>
        <v>25529.861002999998</v>
      </c>
      <c r="F33" s="68">
        <f t="shared" si="7"/>
        <v>688.49790864516058</v>
      </c>
      <c r="G33" s="68">
        <f t="shared" si="7"/>
        <v>549.47096954838707</v>
      </c>
      <c r="H33" s="68">
        <f t="shared" si="7"/>
        <v>616.10108199999991</v>
      </c>
      <c r="I33" s="68">
        <f t="shared" si="7"/>
        <v>613.03888800000004</v>
      </c>
      <c r="J33" s="68">
        <f t="shared" si="7"/>
        <v>18.881</v>
      </c>
      <c r="K33" s="68">
        <f t="shared" si="7"/>
        <v>785.03758645999994</v>
      </c>
      <c r="L33" s="37"/>
      <c r="M33" s="35"/>
      <c r="N33" s="35"/>
    </row>
    <row r="34" spans="1:14" ht="15.95" customHeight="1" x14ac:dyDescent="0.2">
      <c r="A34" s="7"/>
      <c r="B34" s="7" t="s">
        <v>44</v>
      </c>
      <c r="C34" s="22"/>
      <c r="D34" s="67"/>
      <c r="E34" s="63">
        <f>E33/D33*100</f>
        <v>94.481255737095253</v>
      </c>
      <c r="F34" s="67"/>
      <c r="G34" s="68"/>
      <c r="H34" s="68"/>
      <c r="I34" s="68">
        <f>I33/F33*100</f>
        <v>89.040050855978592</v>
      </c>
      <c r="J34" s="68"/>
      <c r="K34" s="68"/>
      <c r="L34" s="38"/>
    </row>
    <row r="35" spans="1:14" x14ac:dyDescent="0.2">
      <c r="A35" s="39"/>
      <c r="K35" s="32"/>
      <c r="L35" s="32"/>
      <c r="M35" s="26"/>
      <c r="N35" s="26"/>
    </row>
    <row r="36" spans="1:14" x14ac:dyDescent="0.2">
      <c r="K36" s="40"/>
      <c r="L36" s="32"/>
      <c r="M36" s="26"/>
      <c r="N36" s="26"/>
    </row>
    <row r="37" spans="1:14" x14ac:dyDescent="0.2"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32"/>
      <c r="M37" s="26"/>
      <c r="N37" s="26"/>
    </row>
    <row r="38" spans="1:14" x14ac:dyDescent="0.2"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32"/>
      <c r="M38" s="26"/>
      <c r="N38" s="26"/>
    </row>
    <row r="39" spans="1:14" x14ac:dyDescent="0.2">
      <c r="B39" s="38"/>
      <c r="C39" s="89"/>
      <c r="D39" s="38"/>
      <c r="E39" s="38"/>
      <c r="F39" s="38"/>
      <c r="G39" s="38"/>
      <c r="H39" s="38"/>
      <c r="I39" s="38"/>
      <c r="J39" s="38"/>
      <c r="K39" s="19"/>
      <c r="L39" s="32"/>
      <c r="M39" s="26"/>
      <c r="N39" s="26"/>
    </row>
    <row r="40" spans="1:14" ht="15" x14ac:dyDescent="0.25">
      <c r="B40" s="101"/>
      <c r="C40" s="101"/>
      <c r="D40" s="101"/>
      <c r="E40" s="101"/>
      <c r="F40" s="101"/>
      <c r="G40" s="101"/>
      <c r="H40" s="101"/>
      <c r="I40" s="101"/>
      <c r="J40" s="101"/>
      <c r="K40" s="19"/>
      <c r="L40" s="32"/>
      <c r="M40" s="26"/>
      <c r="N40" s="26"/>
    </row>
    <row r="41" spans="1:14" x14ac:dyDescent="0.2">
      <c r="B41" s="38"/>
      <c r="C41" s="89"/>
      <c r="D41" s="38"/>
      <c r="E41" s="38"/>
      <c r="F41" s="38"/>
      <c r="G41" s="38"/>
      <c r="H41" s="38"/>
      <c r="I41" s="38"/>
      <c r="J41" s="38"/>
      <c r="K41" s="19"/>
      <c r="L41" s="32"/>
      <c r="M41" s="26"/>
      <c r="N41" s="26"/>
    </row>
    <row r="42" spans="1:14" ht="20.25" customHeight="1" x14ac:dyDescent="0.2"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32"/>
      <c r="M42" s="26"/>
      <c r="N42" s="26"/>
    </row>
    <row r="43" spans="1:14" ht="9.75" customHeight="1" x14ac:dyDescent="0.2"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32"/>
      <c r="M43" s="26"/>
      <c r="N43" s="26"/>
    </row>
  </sheetData>
  <customSheetViews>
    <customSheetView guid="{9B6EB2C0-6206-4744-AC08-588540C1B082}" showPageBreaks="1" fitToPage="1" printArea="1" view="pageBreakPreview">
      <pane xSplit="2" ySplit="8" topLeftCell="C9" activePane="bottomRight" state="frozen"/>
      <selection pane="bottomRight" activeCell="C32" sqref="C32"/>
      <pageMargins left="0.39370078740157483" right="0.39370078740157483" top="0.31496062992125984" bottom="0.15748031496062992" header="0.31496062992125984" footer="0.15748031496062992"/>
      <printOptions horizontalCentered="1"/>
      <pageSetup paperSize="9" scale="69" orientation="landscape" r:id="rId1"/>
    </customSheetView>
    <customSheetView guid="{F9892AAE-ED64-4C75-8C85-75393491D9A6}" showPageBreaks="1" fitToPage="1" printArea="1" hiddenRows="1" view="pageBreakPreview">
      <pane xSplit="2" ySplit="8" topLeftCell="C21" activePane="bottomRight" state="frozen"/>
      <selection pane="bottomRight" activeCell="B10" sqref="B10:K20"/>
      <pageMargins left="0.39370078740157483" right="0.39370078740157483" top="0.31496062992125984" bottom="0.15748031496062992" header="0.31496062992125984" footer="0.15748031496062992"/>
      <printOptions horizontalCentered="1"/>
      <pageSetup paperSize="9" scale="70" orientation="landscape" r:id="rId2"/>
    </customSheetView>
    <customSheetView guid="{4A031EB8-2FDE-409B-A92D-FF55DC48BA0A}" showPageBreaks="1" fitToPage="1" printArea="1" view="pageBreakPreview">
      <pane xSplit="2" ySplit="8" topLeftCell="C9" activePane="bottomRight" state="frozen"/>
      <selection pane="bottomRight" activeCell="B10" sqref="B10:K17"/>
      <pageMargins left="0.39370078740157483" right="0.39370078740157483" top="0.31496062992125984" bottom="0.15748031496062992" header="0.31496062992125984" footer="0.15748031496062992"/>
      <printOptions horizontalCentered="1"/>
      <pageSetup paperSize="9" scale="70" orientation="landscape" r:id="rId3"/>
    </customSheetView>
    <customSheetView guid="{2EA26FC3-4D2E-489E-9853-C95475EF9FD3}" showPageBreaks="1" fitToPage="1" printArea="1">
      <pane xSplit="2" ySplit="8" topLeftCell="C9" activePane="bottomRight" state="frozen"/>
      <selection pane="bottomRight" activeCell="A3" sqref="A3"/>
      <pageMargins left="0.39370078740157483" right="0.39370078740157483" top="0.31496062992125984" bottom="0.15748031496062992" header="0.31496062992125984" footer="0.15748031496062992"/>
      <printOptions horizontalCentered="1"/>
      <pageSetup paperSize="9" scale="69" orientation="landscape" r:id="rId4"/>
    </customSheetView>
  </customSheetViews>
  <mergeCells count="8">
    <mergeCell ref="B37:K38"/>
    <mergeCell ref="B42:K43"/>
    <mergeCell ref="A1:K1"/>
    <mergeCell ref="A4:A6"/>
    <mergeCell ref="B4:B6"/>
    <mergeCell ref="C4:K4"/>
    <mergeCell ref="C5:I5"/>
    <mergeCell ref="J5:K5"/>
  </mergeCells>
  <printOptions horizontalCentered="1"/>
  <pageMargins left="0.39370078740157483" right="0.39370078740157483" top="0.51181102362204722" bottom="0.39370078740157483" header="0.31496062992125984" footer="0.15748031496062992"/>
  <pageSetup paperSize="9" scale="91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zoomScaleSheetLayoutView="90" workbookViewId="0">
      <pane xSplit="2" ySplit="5" topLeftCell="C15" activePane="bottomRight" state="frozen"/>
      <selection activeCell="C4" sqref="C4:K4"/>
      <selection pane="topRight" activeCell="C4" sqref="C4:K4"/>
      <selection pane="bottomLeft" activeCell="C4" sqref="C4:K4"/>
      <selection pane="bottomRight" activeCell="J25" sqref="J25"/>
    </sheetView>
  </sheetViews>
  <sheetFormatPr defaultColWidth="9.140625" defaultRowHeight="12.75" x14ac:dyDescent="0.2"/>
  <cols>
    <col min="1" max="1" width="6.5703125" style="26" customWidth="1"/>
    <col min="2" max="2" width="38.140625" style="26" customWidth="1"/>
    <col min="3" max="3" width="9.7109375" style="30" customWidth="1"/>
    <col min="4" max="5" width="15.7109375" style="26" customWidth="1"/>
    <col min="6" max="6" width="9.7109375" style="26" customWidth="1"/>
    <col min="7" max="9" width="15.7109375" style="26" customWidth="1"/>
    <col min="10" max="10" width="11.140625" style="26" customWidth="1"/>
    <col min="11" max="11" width="11.28515625" style="26" customWidth="1"/>
    <col min="12" max="16" width="14.140625" style="26" customWidth="1"/>
    <col min="17" max="16384" width="9.140625" style="26"/>
  </cols>
  <sheetData>
    <row r="1" spans="1:20" ht="18" customHeight="1" x14ac:dyDescent="0.2">
      <c r="A1" s="157" t="s">
        <v>84</v>
      </c>
      <c r="B1" s="157"/>
      <c r="C1" s="157"/>
      <c r="D1" s="157"/>
      <c r="E1" s="157"/>
      <c r="F1" s="157"/>
      <c r="G1" s="157"/>
      <c r="H1" s="157"/>
      <c r="I1" s="157"/>
      <c r="J1" s="42"/>
      <c r="K1" s="42"/>
      <c r="L1" s="42"/>
      <c r="M1" s="42"/>
      <c r="N1" s="42"/>
      <c r="O1" s="42"/>
      <c r="P1" s="42"/>
    </row>
    <row r="2" spans="1:20" ht="20.100000000000001" customHeight="1" x14ac:dyDescent="0.2">
      <c r="A2" s="31"/>
      <c r="B2" s="43"/>
      <c r="C2" s="44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20" ht="24.75" customHeight="1" x14ac:dyDescent="0.2">
      <c r="A3" s="152" t="s">
        <v>0</v>
      </c>
      <c r="B3" s="152" t="s">
        <v>49</v>
      </c>
      <c r="C3" s="151"/>
      <c r="D3" s="151"/>
      <c r="E3" s="151"/>
      <c r="F3" s="151"/>
      <c r="G3" s="151"/>
      <c r="H3" s="151"/>
      <c r="I3" s="151"/>
    </row>
    <row r="4" spans="1:20" ht="61.5" customHeight="1" x14ac:dyDescent="0.2">
      <c r="A4" s="152"/>
      <c r="B4" s="152"/>
      <c r="C4" s="84" t="s">
        <v>80</v>
      </c>
      <c r="D4" s="73" t="s">
        <v>24</v>
      </c>
      <c r="E4" s="73" t="s">
        <v>17</v>
      </c>
      <c r="F4" s="73" t="s">
        <v>16</v>
      </c>
      <c r="G4" s="73" t="s">
        <v>23</v>
      </c>
      <c r="H4" s="73" t="s">
        <v>22</v>
      </c>
      <c r="I4" s="73" t="s">
        <v>18</v>
      </c>
    </row>
    <row r="5" spans="1:20" ht="15.95" customHeight="1" x14ac:dyDescent="0.2">
      <c r="A5" s="72" t="s">
        <v>63</v>
      </c>
      <c r="B5" s="72" t="s">
        <v>64</v>
      </c>
      <c r="C5" s="72" t="s">
        <v>65</v>
      </c>
      <c r="D5" s="72" t="s">
        <v>66</v>
      </c>
      <c r="E5" s="72" t="s">
        <v>67</v>
      </c>
      <c r="F5" s="72" t="s">
        <v>68</v>
      </c>
      <c r="G5" s="72" t="s">
        <v>69</v>
      </c>
      <c r="H5" s="72" t="s">
        <v>70</v>
      </c>
      <c r="I5" s="72" t="s">
        <v>71</v>
      </c>
      <c r="R5" s="45" t="s">
        <v>1</v>
      </c>
      <c r="S5" s="45" t="s">
        <v>2</v>
      </c>
      <c r="T5" s="46" t="s">
        <v>3</v>
      </c>
    </row>
    <row r="6" spans="1:20" ht="20.100000000000001" customHeight="1" x14ac:dyDescent="0.2">
      <c r="A6" s="156" t="s">
        <v>61</v>
      </c>
      <c r="B6" s="156" t="s">
        <v>59</v>
      </c>
      <c r="C6" s="156"/>
      <c r="D6" s="156"/>
      <c r="E6" s="156"/>
      <c r="F6" s="156"/>
      <c r="G6" s="156"/>
      <c r="H6" s="156"/>
      <c r="I6" s="156"/>
      <c r="R6" s="26" t="s">
        <v>4</v>
      </c>
      <c r="S6" s="26" t="s">
        <v>5</v>
      </c>
      <c r="T6" s="26" t="s">
        <v>6</v>
      </c>
    </row>
    <row r="7" spans="1:20" ht="15.95" customHeight="1" x14ac:dyDescent="0.2">
      <c r="A7" s="121">
        <v>1</v>
      </c>
      <c r="B7" s="122" t="s">
        <v>50</v>
      </c>
      <c r="C7" s="123">
        <v>1533</v>
      </c>
      <c r="D7" s="123">
        <v>1195.0967741935483</v>
      </c>
      <c r="E7" s="123">
        <v>1409.3173451065632</v>
      </c>
      <c r="F7" s="124">
        <v>33.193548387096826</v>
      </c>
      <c r="G7" s="123">
        <v>36.12903225806452</v>
      </c>
      <c r="H7" s="123">
        <v>30.931581769436889</v>
      </c>
      <c r="I7" s="123">
        <v>37.69744620736742</v>
      </c>
      <c r="R7" s="45" t="s">
        <v>7</v>
      </c>
      <c r="S7" s="45" t="s">
        <v>8</v>
      </c>
      <c r="T7" s="47" t="s">
        <v>9</v>
      </c>
    </row>
    <row r="8" spans="1:20" ht="15.95" customHeight="1" x14ac:dyDescent="0.2">
      <c r="A8" s="121">
        <v>2</v>
      </c>
      <c r="B8" s="122" t="s">
        <v>51</v>
      </c>
      <c r="C8" s="123">
        <v>401</v>
      </c>
      <c r="D8" s="123">
        <v>324.45161290322579</v>
      </c>
      <c r="E8" s="123">
        <v>217.12258839050131</v>
      </c>
      <c r="F8" s="123">
        <v>7.9032258064515872</v>
      </c>
      <c r="G8" s="123">
        <v>5.645161290322581</v>
      </c>
      <c r="H8" s="123">
        <v>5.5211081794195138</v>
      </c>
      <c r="I8" s="123">
        <v>5.4964373776163882</v>
      </c>
      <c r="R8" s="45"/>
      <c r="S8" s="45"/>
      <c r="T8" s="47"/>
    </row>
    <row r="9" spans="1:20" ht="15.95" customHeight="1" x14ac:dyDescent="0.2">
      <c r="A9" s="121">
        <v>3</v>
      </c>
      <c r="B9" s="122" t="s">
        <v>81</v>
      </c>
      <c r="C9" s="123">
        <v>2268</v>
      </c>
      <c r="D9" s="123">
        <v>1763.8387096774193</v>
      </c>
      <c r="E9" s="123">
        <v>2394.2363466825809</v>
      </c>
      <c r="F9" s="123">
        <v>49.677419354838776</v>
      </c>
      <c r="G9" s="123" t="s">
        <v>82</v>
      </c>
      <c r="H9" s="123">
        <v>92.309099999999944</v>
      </c>
      <c r="I9" s="123">
        <v>100.54603428191558</v>
      </c>
      <c r="R9" s="45"/>
      <c r="S9" s="45"/>
      <c r="T9" s="47"/>
    </row>
    <row r="10" spans="1:20" ht="15.95" customHeight="1" x14ac:dyDescent="0.2">
      <c r="A10" s="121">
        <v>4</v>
      </c>
      <c r="B10" s="122" t="s">
        <v>52</v>
      </c>
      <c r="C10" s="123">
        <v>33</v>
      </c>
      <c r="D10" s="123">
        <v>24.451612903225804</v>
      </c>
      <c r="E10" s="123">
        <v>19.111553533550278</v>
      </c>
      <c r="F10" s="123">
        <v>0.9032258064516121</v>
      </c>
      <c r="G10" s="123">
        <v>0.45161290322580644</v>
      </c>
      <c r="H10" s="123">
        <v>0.2725200000000001</v>
      </c>
      <c r="I10" s="123">
        <v>0.42427640105129072</v>
      </c>
      <c r="R10" s="45"/>
      <c r="S10" s="45"/>
      <c r="T10" s="47"/>
    </row>
    <row r="11" spans="1:20" ht="15.95" customHeight="1" x14ac:dyDescent="0.2">
      <c r="A11" s="121">
        <v>5</v>
      </c>
      <c r="B11" s="122" t="s">
        <v>53</v>
      </c>
      <c r="C11" s="123">
        <v>569</v>
      </c>
      <c r="D11" s="123">
        <v>459.41935483870958</v>
      </c>
      <c r="E11" s="123">
        <v>424.20868118313962</v>
      </c>
      <c r="F11" s="123">
        <v>10.838709677419331</v>
      </c>
      <c r="G11" s="123">
        <v>11.516129032258064</v>
      </c>
      <c r="H11" s="123">
        <v>6.1389703035939078</v>
      </c>
      <c r="I11" s="123">
        <v>4.2562368448000711</v>
      </c>
      <c r="R11" s="45"/>
      <c r="S11" s="45"/>
      <c r="T11" s="47"/>
    </row>
    <row r="12" spans="1:20" ht="15.95" customHeight="1" x14ac:dyDescent="0.2">
      <c r="A12" s="121">
        <v>6</v>
      </c>
      <c r="B12" s="122" t="s">
        <v>54</v>
      </c>
      <c r="C12" s="123">
        <v>550</v>
      </c>
      <c r="D12" s="123">
        <v>447.58064516129025</v>
      </c>
      <c r="E12" s="123">
        <v>441.54858960081037</v>
      </c>
      <c r="F12" s="123">
        <v>10.161290322580612</v>
      </c>
      <c r="G12" s="123">
        <v>11.516129032258064</v>
      </c>
      <c r="H12" s="123">
        <v>9.5553610662765323</v>
      </c>
      <c r="I12" s="123">
        <v>11.187695522632453</v>
      </c>
      <c r="R12" s="45"/>
      <c r="S12" s="45"/>
      <c r="T12" s="47"/>
    </row>
    <row r="13" spans="1:20" ht="15.95" customHeight="1" x14ac:dyDescent="0.2">
      <c r="A13" s="121">
        <v>7</v>
      </c>
      <c r="B13" s="122" t="s">
        <v>55</v>
      </c>
      <c r="C13" s="123">
        <v>841</v>
      </c>
      <c r="D13" s="123">
        <v>657.64516129032256</v>
      </c>
      <c r="E13" s="123">
        <v>467.64518932876103</v>
      </c>
      <c r="F13" s="123">
        <v>18.290322580645125</v>
      </c>
      <c r="G13" s="123">
        <v>12.193548387096774</v>
      </c>
      <c r="H13" s="123">
        <v>11.825029305818077</v>
      </c>
      <c r="I13" s="123">
        <v>8.8302389710418083</v>
      </c>
      <c r="R13" s="45"/>
      <c r="S13" s="45"/>
      <c r="T13" s="47"/>
    </row>
    <row r="14" spans="1:20" ht="15.95" customHeight="1" x14ac:dyDescent="0.2">
      <c r="A14" s="121">
        <v>8</v>
      </c>
      <c r="B14" s="122" t="s">
        <v>56</v>
      </c>
      <c r="C14" s="123">
        <v>527</v>
      </c>
      <c r="D14" s="123">
        <v>422.96774193548373</v>
      </c>
      <c r="E14" s="123">
        <v>351.07701674268867</v>
      </c>
      <c r="F14" s="123">
        <v>9.9354838709677438</v>
      </c>
      <c r="G14" s="123">
        <v>10.612903225806452</v>
      </c>
      <c r="H14" s="123">
        <v>7.6862709284627044</v>
      </c>
      <c r="I14" s="123">
        <v>7.8840791476408185</v>
      </c>
      <c r="R14" s="45"/>
      <c r="S14" s="45"/>
      <c r="T14" s="47"/>
    </row>
    <row r="15" spans="1:20" ht="15.95" customHeight="1" x14ac:dyDescent="0.2">
      <c r="A15" s="121">
        <v>9</v>
      </c>
      <c r="B15" s="122" t="s">
        <v>57</v>
      </c>
      <c r="C15" s="123">
        <v>163</v>
      </c>
      <c r="D15" s="123">
        <v>128.19354838709677</v>
      </c>
      <c r="E15" s="123">
        <v>109.71053736089048</v>
      </c>
      <c r="F15" s="123">
        <v>3.3870967741935374</v>
      </c>
      <c r="G15" s="123">
        <v>2.2580645161290325</v>
      </c>
      <c r="H15" s="123">
        <v>2.8295532591414911</v>
      </c>
      <c r="I15" s="123">
        <v>2.7405739268134823</v>
      </c>
      <c r="R15" s="45" t="s">
        <v>10</v>
      </c>
      <c r="S15" s="45" t="s">
        <v>11</v>
      </c>
      <c r="T15" s="47" t="s">
        <v>12</v>
      </c>
    </row>
    <row r="16" spans="1:20" ht="15.95" customHeight="1" x14ac:dyDescent="0.2">
      <c r="A16" s="121">
        <v>10</v>
      </c>
      <c r="B16" s="122" t="s">
        <v>58</v>
      </c>
      <c r="C16" s="123">
        <v>775</v>
      </c>
      <c r="D16" s="123">
        <v>630.61290322580658</v>
      </c>
      <c r="E16" s="123">
        <v>662.45645343731746</v>
      </c>
      <c r="F16" s="123">
        <v>14.225806451612925</v>
      </c>
      <c r="G16" s="123">
        <v>16.258064516129032</v>
      </c>
      <c r="H16" s="123">
        <v>15.419482209611488</v>
      </c>
      <c r="I16" s="123">
        <v>8.9974787267000238</v>
      </c>
    </row>
    <row r="17" spans="1:12" ht="15.95" customHeight="1" x14ac:dyDescent="0.2">
      <c r="A17" s="121">
        <v>11</v>
      </c>
      <c r="B17" s="122" t="s">
        <v>77</v>
      </c>
      <c r="C17" s="123">
        <v>0</v>
      </c>
      <c r="D17" s="123">
        <v>0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</row>
    <row r="18" spans="1:12" ht="15.95" customHeight="1" x14ac:dyDescent="0.2">
      <c r="A18" s="121">
        <v>12</v>
      </c>
      <c r="B18" s="122" t="s">
        <v>78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</row>
    <row r="19" spans="1:12" ht="15.95" customHeight="1" x14ac:dyDescent="0.2">
      <c r="A19" s="121"/>
      <c r="B19" s="125" t="s">
        <v>83</v>
      </c>
      <c r="C19" s="126">
        <f t="shared" ref="C19:I19" si="0">SUM(C7:C18)</f>
        <v>7660</v>
      </c>
      <c r="D19" s="126">
        <f t="shared" si="0"/>
        <v>6054.2580645161288</v>
      </c>
      <c r="E19" s="126">
        <f t="shared" si="0"/>
        <v>6496.434301366804</v>
      </c>
      <c r="F19" s="126">
        <f t="shared" si="0"/>
        <v>158.51612903225808</v>
      </c>
      <c r="G19" s="126">
        <f t="shared" si="0"/>
        <v>106.58064516129033</v>
      </c>
      <c r="H19" s="126">
        <f t="shared" si="0"/>
        <v>182.48897702176055</v>
      </c>
      <c r="I19" s="126">
        <f t="shared" si="0"/>
        <v>188.06049740757933</v>
      </c>
    </row>
    <row r="20" spans="1:12" ht="15.95" customHeight="1" x14ac:dyDescent="0.2">
      <c r="A20" s="127"/>
      <c r="B20" s="128" t="s">
        <v>45</v>
      </c>
      <c r="C20" s="22"/>
      <c r="D20" s="129"/>
      <c r="E20" s="130">
        <f>E19/D19*100</f>
        <v>107.30355779583067</v>
      </c>
      <c r="F20" s="131"/>
      <c r="G20" s="131"/>
      <c r="H20" s="131"/>
      <c r="I20" s="131">
        <f>I19/F19*100</f>
        <v>118.63808342765485</v>
      </c>
    </row>
    <row r="21" spans="1:12" ht="15.95" customHeight="1" x14ac:dyDescent="0.2">
      <c r="A21" s="156" t="s">
        <v>15</v>
      </c>
      <c r="B21" s="156"/>
      <c r="C21" s="156"/>
      <c r="D21" s="156"/>
      <c r="E21" s="156"/>
      <c r="F21" s="156"/>
      <c r="G21" s="156"/>
      <c r="H21" s="156"/>
      <c r="I21" s="156"/>
    </row>
    <row r="22" spans="1:12" ht="15.95" customHeight="1" x14ac:dyDescent="0.2">
      <c r="A22" s="132">
        <v>1</v>
      </c>
      <c r="B22" s="133" t="s">
        <v>50</v>
      </c>
      <c r="C22" s="144">
        <v>422</v>
      </c>
      <c r="D22" s="145">
        <v>329.35483870967744</v>
      </c>
      <c r="E22" s="145">
        <v>410.07828171540001</v>
      </c>
      <c r="F22" s="145">
        <v>9.7096774193548185</v>
      </c>
      <c r="G22" s="145">
        <v>14.451612903225806</v>
      </c>
      <c r="H22" s="144">
        <v>15.304060399999969</v>
      </c>
      <c r="I22" s="144">
        <v>20.526613599999962</v>
      </c>
    </row>
    <row r="23" spans="1:12" ht="15.95" customHeight="1" x14ac:dyDescent="0.2">
      <c r="A23" s="134">
        <v>2</v>
      </c>
      <c r="B23" s="135" t="s">
        <v>81</v>
      </c>
      <c r="C23" s="145">
        <v>734</v>
      </c>
      <c r="D23" s="145">
        <v>565.35483870967744</v>
      </c>
      <c r="E23" s="145">
        <v>874.26709409999989</v>
      </c>
      <c r="F23" s="145">
        <v>16.709677419354762</v>
      </c>
      <c r="G23" s="145" t="s">
        <v>82</v>
      </c>
      <c r="H23" s="144">
        <v>33.971184780000044</v>
      </c>
      <c r="I23" s="144">
        <v>36.889281295161254</v>
      </c>
    </row>
    <row r="24" spans="1:12" ht="15.95" customHeight="1" x14ac:dyDescent="0.2">
      <c r="A24" s="134">
        <v>3</v>
      </c>
      <c r="B24" s="136" t="s">
        <v>52</v>
      </c>
      <c r="C24" s="145">
        <v>1381</v>
      </c>
      <c r="D24" s="145">
        <v>1076.1290322580644</v>
      </c>
      <c r="E24" s="145">
        <v>1175.0275682460001</v>
      </c>
      <c r="F24" s="145">
        <v>30.258064516129025</v>
      </c>
      <c r="G24" s="145">
        <v>29.580645161290324</v>
      </c>
      <c r="H24" s="144">
        <v>22.13620694999986</v>
      </c>
      <c r="I24" s="144">
        <v>28.256677650000256</v>
      </c>
    </row>
    <row r="25" spans="1:12" ht="27.75" customHeight="1" x14ac:dyDescent="0.2">
      <c r="A25" s="134">
        <v>4</v>
      </c>
      <c r="B25" s="136" t="s">
        <v>60</v>
      </c>
      <c r="C25" s="145">
        <v>716</v>
      </c>
      <c r="D25" s="145">
        <v>557.90322580645159</v>
      </c>
      <c r="E25" s="145">
        <v>658.62417592068005</v>
      </c>
      <c r="F25" s="145">
        <v>15.806451612903174</v>
      </c>
      <c r="G25" s="145">
        <v>19.193548387096776</v>
      </c>
      <c r="H25" s="144">
        <v>15.990301133144499</v>
      </c>
      <c r="I25" s="144">
        <v>16.655675354107757</v>
      </c>
    </row>
    <row r="26" spans="1:12" ht="27.75" customHeight="1" x14ac:dyDescent="0.2">
      <c r="A26" s="137">
        <v>5</v>
      </c>
      <c r="B26" s="138" t="s">
        <v>79</v>
      </c>
      <c r="C26" s="145">
        <v>257</v>
      </c>
      <c r="D26" s="145">
        <v>205.1</v>
      </c>
      <c r="E26" s="145">
        <v>203.98599999999999</v>
      </c>
      <c r="F26" s="145">
        <v>5.1899999999999977</v>
      </c>
      <c r="G26" s="145">
        <v>4.741935483870968</v>
      </c>
      <c r="H26" s="144">
        <v>5.0800000000000125</v>
      </c>
      <c r="I26" s="144">
        <v>6.98599999999999</v>
      </c>
    </row>
    <row r="27" spans="1:12" ht="15.95" customHeight="1" thickBot="1" x14ac:dyDescent="0.25">
      <c r="A27" s="98"/>
      <c r="B27" s="99" t="s">
        <v>74</v>
      </c>
      <c r="C27" s="100">
        <f>SUM(C22:C26)</f>
        <v>3510</v>
      </c>
      <c r="D27" s="100">
        <f t="shared" ref="D27:I27" si="1">SUM(D22:D26)</f>
        <v>2733.8419354838707</v>
      </c>
      <c r="E27" s="100">
        <f t="shared" si="1"/>
        <v>3321.9831199820796</v>
      </c>
      <c r="F27" s="100">
        <f t="shared" si="1"/>
        <v>77.673870967741777</v>
      </c>
      <c r="G27" s="100">
        <f t="shared" si="1"/>
        <v>67.967741935483872</v>
      </c>
      <c r="H27" s="100">
        <f t="shared" si="1"/>
        <v>92.481753263144384</v>
      </c>
      <c r="I27" s="100">
        <f t="shared" si="1"/>
        <v>109.31424789926922</v>
      </c>
    </row>
    <row r="28" spans="1:12" ht="15.95" customHeight="1" x14ac:dyDescent="0.2">
      <c r="A28" s="48"/>
      <c r="B28" s="49"/>
      <c r="C28" s="50"/>
      <c r="D28" s="49"/>
      <c r="E28" s="49"/>
      <c r="F28" s="49"/>
      <c r="G28" s="49"/>
      <c r="H28" s="49"/>
      <c r="I28" s="49"/>
    </row>
    <row r="29" spans="1:12" ht="15.95" customHeight="1" x14ac:dyDescent="0.2">
      <c r="A29" s="87"/>
      <c r="B29" s="94"/>
      <c r="C29" s="88"/>
      <c r="D29" s="87"/>
      <c r="E29" s="87"/>
      <c r="F29" s="87"/>
      <c r="G29" s="87"/>
      <c r="H29" s="87"/>
      <c r="I29" s="87"/>
      <c r="J29" s="38"/>
    </row>
    <row r="30" spans="1:12" ht="15.95" customHeight="1" x14ac:dyDescent="0.2">
      <c r="A30" s="87"/>
      <c r="B30" s="38"/>
      <c r="C30" s="88"/>
      <c r="D30" s="87"/>
      <c r="E30" s="87"/>
      <c r="F30" s="87"/>
      <c r="G30" s="87"/>
      <c r="H30" s="87"/>
      <c r="I30" s="87"/>
      <c r="J30" s="38"/>
      <c r="K30" s="38"/>
      <c r="L30" s="38"/>
    </row>
    <row r="31" spans="1:12" ht="15.95" customHeight="1" x14ac:dyDescent="0.2">
      <c r="A31" s="87"/>
      <c r="B31" s="139"/>
      <c r="C31" s="140"/>
      <c r="D31" s="141"/>
      <c r="E31" s="141"/>
      <c r="F31" s="141"/>
      <c r="G31" s="141"/>
      <c r="H31" s="141"/>
      <c r="I31" s="141"/>
      <c r="J31" s="141"/>
      <c r="K31" s="38"/>
      <c r="L31" s="38"/>
    </row>
    <row r="32" spans="1:12" ht="15.95" customHeight="1" x14ac:dyDescent="0.2">
      <c r="A32" s="38"/>
      <c r="B32" s="139"/>
      <c r="C32" s="140"/>
      <c r="D32" s="141"/>
      <c r="E32" s="141"/>
      <c r="F32" s="141"/>
      <c r="G32" s="141"/>
      <c r="H32" s="141"/>
      <c r="I32" s="141"/>
      <c r="J32" s="141"/>
      <c r="K32" s="38"/>
      <c r="L32" s="38"/>
    </row>
    <row r="33" spans="1:12" ht="15.95" customHeight="1" x14ac:dyDescent="0.2">
      <c r="A33" s="38"/>
      <c r="B33" s="139"/>
      <c r="C33" s="142"/>
      <c r="D33" s="141"/>
      <c r="E33" s="141"/>
      <c r="F33" s="141"/>
      <c r="G33" s="141"/>
      <c r="H33" s="141"/>
      <c r="I33" s="141"/>
      <c r="J33" s="141"/>
      <c r="K33" s="38"/>
      <c r="L33" s="38"/>
    </row>
    <row r="34" spans="1:12" ht="15.95" customHeight="1" x14ac:dyDescent="0.2">
      <c r="A34" s="38"/>
      <c r="B34" s="139"/>
      <c r="C34" s="142"/>
      <c r="D34" s="141"/>
      <c r="E34" s="141"/>
      <c r="F34" s="141"/>
      <c r="G34" s="141"/>
      <c r="H34" s="141"/>
      <c r="I34" s="141"/>
      <c r="J34" s="141"/>
      <c r="K34" s="38"/>
      <c r="L34" s="38"/>
    </row>
    <row r="35" spans="1:12" ht="15.95" customHeight="1" x14ac:dyDescent="0.2">
      <c r="A35" s="38"/>
      <c r="B35" s="139"/>
      <c r="C35" s="142"/>
      <c r="D35" s="141"/>
      <c r="E35" s="141"/>
      <c r="F35" s="141"/>
      <c r="G35" s="141"/>
      <c r="H35" s="141"/>
      <c r="I35" s="141"/>
      <c r="J35" s="141"/>
      <c r="K35" s="38"/>
      <c r="L35" s="38"/>
    </row>
    <row r="36" spans="1:12" ht="15.95" customHeight="1" x14ac:dyDescent="0.2">
      <c r="A36" s="38"/>
      <c r="B36" s="139"/>
      <c r="C36" s="142"/>
      <c r="D36" s="141"/>
      <c r="E36" s="141"/>
      <c r="F36" s="141"/>
      <c r="G36" s="141"/>
      <c r="H36" s="141"/>
      <c r="I36" s="141"/>
      <c r="J36" s="141"/>
      <c r="K36" s="38"/>
      <c r="L36" s="38"/>
    </row>
    <row r="37" spans="1:12" ht="15.95" customHeight="1" x14ac:dyDescent="0.2">
      <c r="A37" s="38"/>
      <c r="B37" s="139"/>
      <c r="C37" s="143"/>
      <c r="D37" s="141"/>
      <c r="E37" s="141"/>
      <c r="F37" s="141"/>
      <c r="G37" s="141"/>
      <c r="H37" s="141"/>
      <c r="I37" s="141"/>
      <c r="J37" s="141"/>
      <c r="K37" s="38"/>
      <c r="L37" s="38"/>
    </row>
    <row r="38" spans="1:12" ht="15.95" customHeight="1" x14ac:dyDescent="0.2">
      <c r="A38" s="38"/>
      <c r="B38" s="139"/>
      <c r="C38" s="142"/>
      <c r="D38" s="141"/>
      <c r="E38" s="141"/>
      <c r="F38" s="141"/>
      <c r="G38" s="141"/>
      <c r="H38" s="141"/>
      <c r="I38" s="141"/>
      <c r="J38" s="141"/>
      <c r="K38" s="38"/>
      <c r="L38" s="38"/>
    </row>
    <row r="39" spans="1:12" ht="15.95" customHeight="1" x14ac:dyDescent="0.2">
      <c r="A39" s="38"/>
      <c r="B39" s="139"/>
      <c r="C39" s="142"/>
      <c r="D39" s="141"/>
      <c r="E39" s="141"/>
      <c r="F39" s="141"/>
      <c r="G39" s="141"/>
      <c r="H39" s="141"/>
      <c r="I39" s="141"/>
      <c r="J39" s="141"/>
      <c r="K39" s="38"/>
      <c r="L39" s="38"/>
    </row>
    <row r="40" spans="1:12" ht="15.95" customHeight="1" x14ac:dyDescent="0.2">
      <c r="A40" s="38"/>
      <c r="B40" s="90"/>
      <c r="C40" s="92"/>
      <c r="D40" s="91"/>
      <c r="E40" s="91"/>
      <c r="F40" s="91"/>
      <c r="G40" s="91"/>
      <c r="H40" s="91"/>
      <c r="I40" s="91"/>
      <c r="J40" s="91"/>
      <c r="K40" s="38"/>
      <c r="L40" s="38"/>
    </row>
    <row r="41" spans="1:12" ht="15.95" customHeight="1" x14ac:dyDescent="0.2">
      <c r="A41" s="38"/>
      <c r="B41" s="90"/>
      <c r="C41" s="93"/>
      <c r="D41" s="91"/>
      <c r="E41" s="91"/>
      <c r="F41" s="91"/>
      <c r="G41" s="91"/>
      <c r="H41" s="91"/>
      <c r="I41" s="91"/>
      <c r="J41" s="91"/>
      <c r="K41" s="38"/>
      <c r="L41" s="38"/>
    </row>
    <row r="42" spans="1:12" ht="15.95" customHeight="1" x14ac:dyDescent="0.2">
      <c r="A42" s="38"/>
      <c r="B42" s="90"/>
      <c r="C42" s="93"/>
      <c r="D42" s="91"/>
      <c r="E42" s="91"/>
      <c r="F42" s="91"/>
      <c r="G42" s="91"/>
      <c r="H42" s="91"/>
      <c r="I42" s="91"/>
      <c r="J42" s="91"/>
      <c r="K42" s="38"/>
      <c r="L42" s="38"/>
    </row>
    <row r="43" spans="1:12" ht="15.95" customHeight="1" x14ac:dyDescent="0.2">
      <c r="A43" s="38"/>
      <c r="B43" s="38"/>
      <c r="C43" s="89"/>
      <c r="D43" s="38"/>
      <c r="E43" s="38"/>
      <c r="F43" s="38"/>
      <c r="G43" s="38"/>
      <c r="H43" s="38"/>
      <c r="I43" s="38"/>
      <c r="J43" s="38"/>
      <c r="K43" s="38"/>
      <c r="L43" s="38"/>
    </row>
    <row r="44" spans="1:12" ht="15.95" customHeight="1" x14ac:dyDescent="0.2">
      <c r="A44" s="38"/>
      <c r="B44" s="38"/>
      <c r="C44" s="89"/>
      <c r="D44" s="38"/>
      <c r="E44" s="38"/>
      <c r="F44" s="38"/>
      <c r="G44" s="38"/>
      <c r="H44" s="38"/>
      <c r="I44" s="38"/>
      <c r="J44" s="38"/>
      <c r="K44" s="38"/>
      <c r="L44" s="38"/>
    </row>
    <row r="45" spans="1:12" ht="15.95" customHeight="1" x14ac:dyDescent="0.2">
      <c r="A45" s="38"/>
      <c r="B45" s="38"/>
      <c r="C45" s="89"/>
      <c r="D45" s="38"/>
      <c r="E45" s="38"/>
      <c r="F45" s="38"/>
      <c r="G45" s="38"/>
      <c r="H45" s="38"/>
      <c r="I45" s="38"/>
      <c r="J45" s="38"/>
      <c r="K45" s="38"/>
      <c r="L45" s="38"/>
    </row>
    <row r="46" spans="1:12" ht="15.95" customHeight="1" x14ac:dyDescent="0.2"/>
    <row r="47" spans="1:12" ht="15.95" customHeight="1" x14ac:dyDescent="0.2"/>
    <row r="48" spans="1:12" ht="15.95" customHeight="1" x14ac:dyDescent="0.2"/>
    <row r="49" ht="15.95" customHeight="1" x14ac:dyDescent="0.2"/>
    <row r="50" ht="15.95" customHeight="1" x14ac:dyDescent="0.2"/>
    <row r="51" ht="15.95" customHeight="1" x14ac:dyDescent="0.2"/>
    <row r="52" ht="15.95" customHeight="1" x14ac:dyDescent="0.2"/>
    <row r="53" ht="15.95" customHeight="1" x14ac:dyDescent="0.2"/>
    <row r="54" ht="15.95" customHeight="1" x14ac:dyDescent="0.2"/>
    <row r="55" ht="15.95" customHeight="1" x14ac:dyDescent="0.2"/>
    <row r="56" ht="15.95" customHeight="1" x14ac:dyDescent="0.2"/>
  </sheetData>
  <customSheetViews>
    <customSheetView guid="{9B6EB2C0-6206-4744-AC08-588540C1B082}" scale="85" showPageBreaks="1" fitToPage="1" printArea="1" view="pageBreakPreview">
      <pane xSplit="2" ySplit="6" topLeftCell="C10" activePane="bottomRight" state="frozen"/>
      <selection pane="bottomRight" activeCell="K19" sqref="K19"/>
      <pageMargins left="0.32" right="0.17" top="0.45" bottom="0.15" header="0.31496062992126" footer="0.15"/>
      <pageSetup paperSize="9" scale="85" orientation="landscape" r:id="rId1"/>
    </customSheetView>
    <customSheetView guid="{F9892AAE-ED64-4C75-8C85-75393491D9A6}" scale="85" showPageBreaks="1" fitToPage="1" printArea="1" view="pageBreakPreview">
      <pane xSplit="2" ySplit="6" topLeftCell="C7" activePane="bottomRight" state="frozen"/>
      <selection pane="bottomRight" activeCell="B22" sqref="B22:J27"/>
      <pageMargins left="0.32" right="0.17" top="0.45" bottom="0.15" header="0.31496062992126" footer="0.15"/>
      <pageSetup paperSize="9" scale="86" orientation="landscape" r:id="rId2"/>
    </customSheetView>
    <customSheetView guid="{4A031EB8-2FDE-409B-A92D-FF55DC48BA0A}" showPageBreaks="1" fitToPage="1" printArea="1" view="pageBreakPreview">
      <pane xSplit="2" ySplit="6" topLeftCell="C7" activePane="bottomRight" state="frozen"/>
      <selection pane="bottomRight" activeCell="A3" sqref="A3"/>
      <pageMargins left="0.32" right="0.17" top="0.45" bottom="0.15" header="0.31496062992126" footer="0.15"/>
      <pageSetup paperSize="9" scale="85" orientation="landscape" r:id="rId3"/>
    </customSheetView>
    <customSheetView guid="{2EA26FC3-4D2E-489E-9853-C95475EF9FD3}" showPageBreaks="1" fitToPage="1" printArea="1">
      <pane xSplit="2" ySplit="6" topLeftCell="C7" activePane="bottomRight" state="frozen"/>
      <selection pane="bottomRight" activeCell="A3" sqref="A3"/>
      <pageMargins left="0.32" right="0.17" top="0.314" bottom="0.15" header="0.31496062992126" footer="0.15"/>
      <pageSetup paperSize="9" scale="96" orientation="landscape" r:id="rId4"/>
    </customSheetView>
  </customSheetViews>
  <mergeCells count="6">
    <mergeCell ref="A21:I21"/>
    <mergeCell ref="A6:I6"/>
    <mergeCell ref="A1:I1"/>
    <mergeCell ref="A3:A4"/>
    <mergeCell ref="B3:B4"/>
    <mergeCell ref="C3:I3"/>
  </mergeCells>
  <pageMargins left="0.51181102362204722" right="0.35433070866141736" top="0.51181102362204722" bottom="0.35433070866141736" header="0.31496062992125984" footer="0.15748031496062992"/>
  <pageSetup paperSize="9" scale="96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7"/>
  <sheetViews>
    <sheetView workbookViewId="0">
      <selection activeCell="F22" sqref="F22"/>
    </sheetView>
  </sheetViews>
  <sheetFormatPr defaultRowHeight="15" x14ac:dyDescent="0.25"/>
  <sheetData>
    <row r="7" spans="1:9" x14ac:dyDescent="0.25">
      <c r="A7" s="96"/>
      <c r="B7" s="96"/>
      <c r="C7" s="96"/>
      <c r="D7" s="96"/>
      <c r="E7" s="96"/>
      <c r="F7" s="96"/>
      <c r="G7" s="96"/>
      <c r="H7" s="96"/>
      <c r="I7" s="96"/>
    </row>
    <row r="8" spans="1:9" x14ac:dyDescent="0.25">
      <c r="A8" s="96"/>
      <c r="B8" s="96"/>
      <c r="C8" s="96"/>
      <c r="D8" s="96"/>
      <c r="E8" s="96"/>
      <c r="F8" s="96"/>
      <c r="G8" s="96"/>
      <c r="H8" s="96"/>
      <c r="I8" s="96"/>
    </row>
    <row r="9" spans="1:9" x14ac:dyDescent="0.25">
      <c r="A9" s="96"/>
      <c r="B9" s="96"/>
      <c r="C9" s="96"/>
      <c r="D9" s="96"/>
      <c r="E9" s="96"/>
      <c r="F9" s="96"/>
      <c r="G9" s="96"/>
      <c r="H9" s="96"/>
      <c r="I9" s="96"/>
    </row>
    <row r="10" spans="1:9" x14ac:dyDescent="0.25">
      <c r="A10" s="96"/>
      <c r="B10" s="96"/>
      <c r="C10" s="96"/>
      <c r="D10" s="96"/>
      <c r="E10" s="96"/>
      <c r="F10" s="96"/>
      <c r="G10" s="96"/>
      <c r="H10" s="96"/>
      <c r="I10" s="96"/>
    </row>
    <row r="11" spans="1:9" x14ac:dyDescent="0.25">
      <c r="A11" s="96"/>
      <c r="B11" s="96"/>
      <c r="C11" s="96"/>
      <c r="D11" s="96"/>
      <c r="E11" s="96"/>
      <c r="F11" s="96"/>
      <c r="G11" s="96"/>
      <c r="H11" s="96"/>
      <c r="I11" s="96"/>
    </row>
    <row r="12" spans="1:9" x14ac:dyDescent="0.25">
      <c r="A12" s="96"/>
      <c r="B12" s="96"/>
      <c r="C12" s="96"/>
      <c r="D12" s="96"/>
      <c r="E12" s="96"/>
      <c r="F12" s="96"/>
      <c r="G12" s="96"/>
      <c r="H12" s="96"/>
      <c r="I12" s="96"/>
    </row>
    <row r="13" spans="1:9" x14ac:dyDescent="0.25">
      <c r="A13" s="96"/>
      <c r="B13" s="96"/>
      <c r="C13" s="96"/>
      <c r="D13" s="96"/>
      <c r="E13" s="96"/>
      <c r="F13" s="96"/>
      <c r="G13" s="96"/>
      <c r="H13" s="96"/>
      <c r="I13" s="96"/>
    </row>
    <row r="14" spans="1:9" x14ac:dyDescent="0.25">
      <c r="A14" s="96"/>
      <c r="B14" s="96"/>
      <c r="C14" s="96"/>
      <c r="D14" s="96"/>
      <c r="E14" s="96"/>
      <c r="F14" s="96"/>
      <c r="G14" s="96"/>
      <c r="H14" s="96"/>
      <c r="I14" s="96"/>
    </row>
    <row r="15" spans="1:9" x14ac:dyDescent="0.25">
      <c r="A15" s="96"/>
      <c r="B15" s="96"/>
      <c r="C15" s="96"/>
      <c r="D15" s="96"/>
      <c r="E15" s="96"/>
      <c r="F15" s="96"/>
      <c r="G15" s="96"/>
      <c r="H15" s="96"/>
      <c r="I15" s="96"/>
    </row>
    <row r="16" spans="1:9" x14ac:dyDescent="0.25">
      <c r="A16" s="96"/>
      <c r="B16" s="96"/>
      <c r="C16" s="96"/>
      <c r="D16" s="96"/>
      <c r="E16" s="96"/>
      <c r="F16" s="96"/>
      <c r="G16" s="96"/>
      <c r="H16" s="96"/>
      <c r="I16" s="96"/>
    </row>
    <row r="17" spans="1:9" x14ac:dyDescent="0.25">
      <c r="A17" s="96"/>
      <c r="B17" s="96"/>
      <c r="C17" s="96"/>
      <c r="D17" s="96"/>
      <c r="E17" s="96"/>
      <c r="F17" s="96"/>
      <c r="G17" s="96"/>
      <c r="H17" s="96"/>
      <c r="I17" s="96"/>
    </row>
    <row r="18" spans="1:9" x14ac:dyDescent="0.25">
      <c r="A18" s="96"/>
      <c r="B18" s="96"/>
      <c r="C18" s="96"/>
      <c r="D18" s="96"/>
      <c r="E18" s="96"/>
      <c r="F18" s="96"/>
      <c r="G18" s="96"/>
      <c r="H18" s="96"/>
      <c r="I18" s="96"/>
    </row>
    <row r="19" spans="1:9" x14ac:dyDescent="0.25">
      <c r="A19" s="96"/>
      <c r="B19" s="96"/>
      <c r="C19" s="96"/>
      <c r="D19" s="96"/>
      <c r="E19" s="96"/>
      <c r="F19" s="96"/>
      <c r="G19" s="96"/>
      <c r="H19" s="96"/>
      <c r="I19" s="96"/>
    </row>
    <row r="20" spans="1:9" x14ac:dyDescent="0.25">
      <c r="A20" s="96"/>
      <c r="B20" s="96"/>
      <c r="C20" s="96"/>
      <c r="D20" s="96"/>
      <c r="E20" s="96"/>
      <c r="F20" s="96"/>
      <c r="G20" s="96"/>
      <c r="H20" s="96"/>
      <c r="I20" s="96"/>
    </row>
    <row r="21" spans="1:9" x14ac:dyDescent="0.25">
      <c r="A21" s="96"/>
      <c r="B21" s="96"/>
      <c r="C21" s="96"/>
      <c r="D21" s="96"/>
      <c r="E21" s="96"/>
      <c r="F21" s="96"/>
      <c r="G21" s="96"/>
      <c r="H21" s="96"/>
      <c r="I21" s="96"/>
    </row>
    <row r="22" spans="1:9" x14ac:dyDescent="0.25">
      <c r="A22" s="96"/>
      <c r="B22" s="96"/>
      <c r="C22" s="96"/>
      <c r="D22" s="96"/>
      <c r="E22" s="96"/>
      <c r="F22" s="96"/>
      <c r="G22" s="96"/>
      <c r="H22" s="96"/>
      <c r="I22" s="96"/>
    </row>
    <row r="23" spans="1:9" x14ac:dyDescent="0.25">
      <c r="A23" s="96"/>
      <c r="B23" s="96"/>
      <c r="C23" s="96"/>
      <c r="D23" s="96"/>
      <c r="E23" s="96"/>
      <c r="F23" s="96"/>
      <c r="G23" s="96"/>
      <c r="H23" s="96"/>
      <c r="I23" s="96"/>
    </row>
    <row r="24" spans="1:9" x14ac:dyDescent="0.25">
      <c r="A24" s="96"/>
      <c r="B24" s="96"/>
      <c r="C24" s="96"/>
      <c r="D24" s="96"/>
      <c r="E24" s="96"/>
      <c r="F24" s="96"/>
      <c r="G24" s="96"/>
      <c r="H24" s="96"/>
      <c r="I24" s="96"/>
    </row>
    <row r="25" spans="1:9" x14ac:dyDescent="0.25">
      <c r="A25" s="96"/>
      <c r="B25" s="96"/>
      <c r="C25" s="96"/>
      <c r="D25" s="96"/>
      <c r="E25" s="96"/>
      <c r="F25" s="96"/>
      <c r="G25" s="96"/>
      <c r="H25" s="96"/>
      <c r="I25" s="96"/>
    </row>
    <row r="26" spans="1:9" x14ac:dyDescent="0.25">
      <c r="A26" s="96"/>
      <c r="B26" s="96"/>
      <c r="C26" s="96"/>
      <c r="D26" s="96"/>
      <c r="E26" s="96"/>
      <c r="F26" s="96"/>
      <c r="G26" s="96"/>
      <c r="H26" s="96"/>
      <c r="I26" s="96"/>
    </row>
    <row r="27" spans="1:9" x14ac:dyDescent="0.25">
      <c r="A27" s="96"/>
      <c r="B27" s="96"/>
      <c r="C27" s="96"/>
      <c r="D27" s="96"/>
      <c r="E27" s="96"/>
      <c r="F27" s="96"/>
      <c r="G27" s="96"/>
      <c r="H27" s="96"/>
      <c r="I27" s="9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Crude oil</vt:lpstr>
      <vt:lpstr>Natural Gas</vt:lpstr>
      <vt:lpstr>OVL</vt:lpstr>
      <vt:lpstr>Sheet1</vt:lpstr>
      <vt:lpstr>'Crude oil'!Print_Area</vt:lpstr>
      <vt:lpstr>'Natural Gas'!Print_Area</vt:lpstr>
      <vt:lpstr>OVL!Print_Area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DPS</dc:creator>
  <cp:lastModifiedBy>Manish</cp:lastModifiedBy>
  <cp:lastPrinted>2017-02-15T09:50:04Z</cp:lastPrinted>
  <dcterms:created xsi:type="dcterms:W3CDTF">2006-09-16T00:00:00Z</dcterms:created>
  <dcterms:modified xsi:type="dcterms:W3CDTF">2017-04-03T09:22:09Z</dcterms:modified>
</cp:coreProperties>
</file>